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sr204\AppData\Local\Packages\Microsoft.Office.Desktop_8wekyb3d8bbwe\AC\INetCache\Content.Outlook\DSC9YV71\"/>
    </mc:Choice>
  </mc:AlternateContent>
  <xr:revisionPtr revIDLastSave="0" documentId="13_ncr:1_{D58486F0-689A-4F02-A5AA-917D2FF7AAC7}" xr6:coauthVersionLast="47" xr6:coauthVersionMax="47" xr10:uidLastSave="{00000000-0000-0000-0000-000000000000}"/>
  <bookViews>
    <workbookView xWindow="20370" yWindow="-4680" windowWidth="29040" windowHeight="16440" xr2:uid="{E3D267B2-96FA-4563-8556-73755BB30BBE}"/>
  </bookViews>
  <sheets>
    <sheet name="目次" sheetId="1" r:id="rId1"/>
    <sheet name="1.企業(工場)数の推移" sheetId="10" r:id="rId2"/>
    <sheet name="2.(1)出荷数量の推移" sheetId="11" r:id="rId3"/>
    <sheet name="2.(2)都道府県別しょうゆ等出荷数量" sheetId="12" r:id="rId4"/>
    <sheet name="2.(3)容器別出荷数量の推移" sheetId="13" r:id="rId5"/>
    <sheet name="2.(4)輸出数量の推移" sheetId="14" r:id="rId6"/>
    <sheet name="3.原料使用量の推移" sheetId="17" r:id="rId7"/>
    <sheet name="4.一世帯当たり年間購入数量・支出金額の推移" sheetId="15" r:id="rId8"/>
    <sheet name="5.しょうゆJAS受検数量の推移" sheetId="16" r:id="rId9"/>
  </sheets>
  <definedNames>
    <definedName name="_xlnm.Print_Area" localSheetId="3">'2.(2)都道府県別しょうゆ等出荷数量'!$A$1:$M$66</definedName>
    <definedName name="_xlnm.Print_Area" localSheetId="4">'2.(3)容器別出荷数量の推移'!$A$1:$AF$101</definedName>
    <definedName name="_xlnm.Print_Area" localSheetId="5">'2.(4)輸出数量の推移'!$A$1:$AE$70</definedName>
    <definedName name="_xlnm.Print_Area" localSheetId="6">'3.原料使用量の推移'!$A$1:$R$53</definedName>
    <definedName name="_xlnm.Print_Area" localSheetId="7">'4.一世帯当たり年間購入数量・支出金額の推移'!$A$1:$K$61</definedName>
    <definedName name="_xlnm.Print_Area" localSheetId="8">'5.しょうゆJAS受検数量の推移'!$A$1:$K$85</definedName>
    <definedName name="_xlnm.Print_Area">#N/A</definedName>
    <definedName name="_xlnm.Print_Titles" localSheetId="2">'2.(1)出荷数量の推移'!$2:$4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7" l="1"/>
  <c r="B7" i="17"/>
  <c r="C7" i="17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J7" i="17"/>
  <c r="B8" i="17"/>
  <c r="J8" i="17"/>
  <c r="O8" i="17"/>
  <c r="B9" i="17"/>
  <c r="J9" i="17"/>
  <c r="O9" i="17"/>
  <c r="B10" i="17"/>
  <c r="J10" i="17"/>
  <c r="O10" i="17"/>
  <c r="J11" i="17"/>
  <c r="O11" i="17"/>
  <c r="J12" i="17"/>
  <c r="O12" i="17"/>
  <c r="B13" i="17"/>
  <c r="J13" i="17"/>
  <c r="O13" i="17"/>
  <c r="B14" i="17"/>
  <c r="B15" i="17" s="1"/>
  <c r="B16" i="17" s="1"/>
  <c r="B17" i="17" s="1"/>
  <c r="B18" i="17" s="1"/>
  <c r="B19" i="17" s="1"/>
  <c r="B20" i="17" s="1"/>
  <c r="B21" i="17" s="1"/>
  <c r="J14" i="17"/>
  <c r="O14" i="17"/>
  <c r="J15" i="17"/>
  <c r="O15" i="17"/>
  <c r="J16" i="17"/>
  <c r="O16" i="17"/>
  <c r="J17" i="17"/>
  <c r="O17" i="17"/>
  <c r="J18" i="17"/>
  <c r="O18" i="17"/>
  <c r="J19" i="17"/>
  <c r="O19" i="17"/>
  <c r="J20" i="17"/>
  <c r="O20" i="17"/>
  <c r="J21" i="17"/>
  <c r="O21" i="17"/>
  <c r="J22" i="17"/>
  <c r="O22" i="17"/>
  <c r="J23" i="17"/>
  <c r="O23" i="17"/>
  <c r="F24" i="17"/>
  <c r="J24" i="17"/>
  <c r="O24" i="17"/>
  <c r="F25" i="17"/>
  <c r="J25" i="17"/>
  <c r="O25" i="17"/>
  <c r="F26" i="17"/>
  <c r="J26" i="17"/>
  <c r="O26" i="17"/>
  <c r="F27" i="17"/>
  <c r="I27" i="17"/>
  <c r="J27" i="17"/>
  <c r="M27" i="17"/>
  <c r="O27" i="17" s="1"/>
  <c r="F28" i="17"/>
  <c r="J28" i="17" s="1"/>
  <c r="I28" i="17"/>
  <c r="M28" i="17"/>
  <c r="O28" i="17"/>
  <c r="F29" i="17"/>
  <c r="I29" i="17"/>
  <c r="J29" i="17"/>
  <c r="M29" i="17"/>
  <c r="O29" i="17"/>
  <c r="F30" i="17"/>
  <c r="J30" i="17" s="1"/>
  <c r="I30" i="17"/>
  <c r="M30" i="17"/>
  <c r="O30" i="17"/>
  <c r="F31" i="17"/>
  <c r="I31" i="17"/>
  <c r="J31" i="17"/>
  <c r="M31" i="17"/>
  <c r="O31" i="17"/>
  <c r="F32" i="17"/>
  <c r="J32" i="17" s="1"/>
  <c r="I32" i="17"/>
  <c r="M32" i="17"/>
  <c r="O32" i="17"/>
  <c r="F33" i="17"/>
  <c r="I33" i="17"/>
  <c r="J33" i="17"/>
  <c r="M33" i="17"/>
  <c r="O33" i="17"/>
  <c r="F34" i="17"/>
  <c r="J34" i="17" s="1"/>
  <c r="I34" i="17"/>
  <c r="M34" i="17"/>
  <c r="O34" i="17"/>
  <c r="F35" i="17"/>
  <c r="I35" i="17"/>
  <c r="J35" i="17"/>
  <c r="M35" i="17"/>
  <c r="O35" i="17"/>
  <c r="F36" i="17"/>
  <c r="J36" i="17" s="1"/>
  <c r="I36" i="17"/>
  <c r="M36" i="17"/>
  <c r="O36" i="17"/>
  <c r="F37" i="17"/>
  <c r="I37" i="17"/>
  <c r="J37" i="17"/>
  <c r="M37" i="17"/>
  <c r="O37" i="17"/>
  <c r="F38" i="17"/>
  <c r="J38" i="17" s="1"/>
  <c r="I38" i="17"/>
  <c r="M38" i="17"/>
  <c r="O38" i="17"/>
  <c r="F39" i="17"/>
  <c r="I39" i="17"/>
  <c r="J39" i="17"/>
  <c r="M39" i="17"/>
  <c r="O39" i="17" s="1"/>
  <c r="F40" i="17"/>
  <c r="I40" i="17"/>
  <c r="J40" i="17"/>
  <c r="M40" i="17"/>
  <c r="O40" i="17" s="1"/>
  <c r="F41" i="17"/>
  <c r="J41" i="17" s="1"/>
  <c r="I41" i="17"/>
  <c r="I43" i="17" s="1"/>
  <c r="M41" i="17"/>
  <c r="O41" i="17"/>
  <c r="F42" i="17"/>
  <c r="J42" i="17" s="1"/>
  <c r="I42" i="17"/>
  <c r="M42" i="17"/>
  <c r="M43" i="17" s="1"/>
  <c r="O42" i="17"/>
  <c r="O44" i="17" s="1"/>
  <c r="D43" i="17"/>
  <c r="E43" i="17"/>
  <c r="G43" i="17"/>
  <c r="H43" i="17"/>
  <c r="K43" i="17"/>
  <c r="L43" i="17"/>
  <c r="N43" i="17"/>
  <c r="P43" i="17"/>
  <c r="Q43" i="17"/>
  <c r="R43" i="17"/>
  <c r="D44" i="17"/>
  <c r="E44" i="17"/>
  <c r="G44" i="17"/>
  <c r="H44" i="17"/>
  <c r="I44" i="17"/>
  <c r="K44" i="17"/>
  <c r="L44" i="17"/>
  <c r="M44" i="17"/>
  <c r="N44" i="17"/>
  <c r="P44" i="17"/>
  <c r="Q44" i="17"/>
  <c r="R44" i="17"/>
  <c r="D45" i="17"/>
  <c r="E45" i="17"/>
  <c r="G45" i="17"/>
  <c r="H45" i="17"/>
  <c r="I45" i="17"/>
  <c r="K45" i="17"/>
  <c r="L45" i="17"/>
  <c r="N45" i="17"/>
  <c r="P45" i="17"/>
  <c r="Q45" i="17"/>
  <c r="R45" i="17"/>
  <c r="E5" i="16"/>
  <c r="B6" i="16"/>
  <c r="E6" i="16"/>
  <c r="F6" i="16"/>
  <c r="B7" i="16"/>
  <c r="B9" i="16" s="1"/>
  <c r="B10" i="16" s="1"/>
  <c r="B11" i="16" s="1"/>
  <c r="B12" i="16" s="1"/>
  <c r="B13" i="16" s="1"/>
  <c r="B15" i="16" s="1"/>
  <c r="B16" i="16" s="1"/>
  <c r="B17" i="16" s="1"/>
  <c r="B18" i="16" s="1"/>
  <c r="B19" i="16" s="1"/>
  <c r="B21" i="16" s="1"/>
  <c r="B22" i="16" s="1"/>
  <c r="B23" i="16" s="1"/>
  <c r="B24" i="16" s="1"/>
  <c r="B25" i="16" s="1"/>
  <c r="B27" i="16" s="1"/>
  <c r="B28" i="16" s="1"/>
  <c r="B29" i="16" s="1"/>
  <c r="B30" i="16" s="1"/>
  <c r="B31" i="16" s="1"/>
  <c r="B33" i="16" s="1"/>
  <c r="B34" i="16" s="1"/>
  <c r="B35" i="16" s="1"/>
  <c r="E7" i="16"/>
  <c r="F7" i="16" s="1"/>
  <c r="G8" i="16"/>
  <c r="H8" i="16"/>
  <c r="I8" i="16"/>
  <c r="E9" i="16"/>
  <c r="F9" i="16" s="1"/>
  <c r="E10" i="16"/>
  <c r="F10" i="16"/>
  <c r="E11" i="16"/>
  <c r="F11" i="16" s="1"/>
  <c r="E12" i="16"/>
  <c r="F12" i="16" s="1"/>
  <c r="E13" i="16"/>
  <c r="F13" i="16" s="1"/>
  <c r="E15" i="16"/>
  <c r="F15" i="16" s="1"/>
  <c r="E16" i="16"/>
  <c r="F16" i="16" s="1"/>
  <c r="E17" i="16"/>
  <c r="F17" i="16" s="1"/>
  <c r="E18" i="16"/>
  <c r="F18" i="16"/>
  <c r="E19" i="16"/>
  <c r="F19" i="16" s="1"/>
  <c r="G20" i="16"/>
  <c r="H20" i="16"/>
  <c r="I20" i="16"/>
  <c r="K20" i="16"/>
  <c r="E21" i="16"/>
  <c r="F21" i="16" s="1"/>
  <c r="E22" i="16"/>
  <c r="F22" i="16" s="1"/>
  <c r="E23" i="16"/>
  <c r="F23" i="16" s="1"/>
  <c r="E24" i="16"/>
  <c r="F24" i="16"/>
  <c r="E25" i="16"/>
  <c r="F25" i="16" s="1"/>
  <c r="G26" i="16"/>
  <c r="H26" i="16"/>
  <c r="I26" i="16"/>
  <c r="K26" i="16"/>
  <c r="E27" i="16"/>
  <c r="F27" i="16" s="1"/>
  <c r="E28" i="16"/>
  <c r="F28" i="16" s="1"/>
  <c r="E29" i="16"/>
  <c r="F29" i="16" s="1"/>
  <c r="E30" i="16"/>
  <c r="F30" i="16"/>
  <c r="E31" i="16"/>
  <c r="F31" i="16" s="1"/>
  <c r="G32" i="16"/>
  <c r="H32" i="16"/>
  <c r="I32" i="16"/>
  <c r="K32" i="16"/>
  <c r="E33" i="16"/>
  <c r="F33" i="16" s="1"/>
  <c r="E34" i="16"/>
  <c r="F34" i="16" s="1"/>
  <c r="E35" i="16"/>
  <c r="F35" i="16" s="1"/>
  <c r="E36" i="16"/>
  <c r="F36" i="16" s="1"/>
  <c r="E37" i="16"/>
  <c r="F37" i="16" s="1"/>
  <c r="I38" i="16"/>
  <c r="B39" i="16"/>
  <c r="E39" i="16"/>
  <c r="F39" i="16" s="1"/>
  <c r="B40" i="16"/>
  <c r="E40" i="16"/>
  <c r="F40" i="16"/>
  <c r="B41" i="16"/>
  <c r="E41" i="16"/>
  <c r="F41" i="16" s="1"/>
  <c r="B42" i="16"/>
  <c r="B43" i="16" s="1"/>
  <c r="B45" i="16" s="1"/>
  <c r="B46" i="16" s="1"/>
  <c r="B47" i="16" s="1"/>
  <c r="B48" i="16" s="1"/>
  <c r="B49" i="16" s="1"/>
  <c r="E42" i="16"/>
  <c r="F42" i="16" s="1"/>
  <c r="E43" i="16"/>
  <c r="F43" i="16" s="1"/>
  <c r="E45" i="16"/>
  <c r="F45" i="16" s="1"/>
  <c r="E46" i="16"/>
  <c r="F46" i="16"/>
  <c r="E47" i="16"/>
  <c r="F47" i="16" s="1"/>
  <c r="E48" i="16"/>
  <c r="F48" i="16" s="1"/>
  <c r="E49" i="16"/>
  <c r="F49" i="16" s="1"/>
  <c r="E51" i="16"/>
  <c r="F51" i="16"/>
  <c r="E52" i="16"/>
  <c r="F52" i="16" s="1"/>
  <c r="E53" i="16"/>
  <c r="F53" i="16"/>
  <c r="E54" i="16"/>
  <c r="F54" i="16" s="1"/>
  <c r="E55" i="16"/>
  <c r="F55" i="16"/>
  <c r="G56" i="16"/>
  <c r="H56" i="16"/>
  <c r="I56" i="16"/>
  <c r="J56" i="16"/>
  <c r="K56" i="16"/>
  <c r="E57" i="16"/>
  <c r="F57" i="16" s="1"/>
  <c r="E58" i="16"/>
  <c r="F58" i="16" s="1"/>
  <c r="E59" i="16"/>
  <c r="F59" i="16" s="1"/>
  <c r="F60" i="16"/>
  <c r="E61" i="16"/>
  <c r="F61" i="16" s="1"/>
  <c r="H62" i="16"/>
  <c r="I62" i="16"/>
  <c r="F63" i="16"/>
  <c r="E64" i="16"/>
  <c r="F64" i="16" s="1"/>
  <c r="E65" i="16"/>
  <c r="F65" i="16"/>
  <c r="E66" i="16"/>
  <c r="F66" i="16" s="1"/>
  <c r="F67" i="16"/>
  <c r="G68" i="16"/>
  <c r="H68" i="16"/>
  <c r="I68" i="16"/>
  <c r="J68" i="16"/>
  <c r="K68" i="16"/>
  <c r="E69" i="16"/>
  <c r="F69" i="16" s="1"/>
  <c r="F70" i="16"/>
  <c r="F71" i="16"/>
  <c r="E72" i="16"/>
  <c r="F72" i="16" s="1"/>
  <c r="E73" i="16"/>
  <c r="H74" i="16" s="1"/>
  <c r="F73" i="16"/>
  <c r="G74" i="16"/>
  <c r="I74" i="16"/>
  <c r="J74" i="16"/>
  <c r="K74" i="16"/>
  <c r="F7" i="15"/>
  <c r="G7" i="15"/>
  <c r="K7" i="15"/>
  <c r="B8" i="15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C8" i="15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C26" i="15" s="1"/>
  <c r="C27" i="15" s="1"/>
  <c r="C28" i="15" s="1"/>
  <c r="C29" i="15" s="1"/>
  <c r="C30" i="15" s="1"/>
  <c r="C31" i="15" s="1"/>
  <c r="C32" i="15" s="1"/>
  <c r="C33" i="15" s="1"/>
  <c r="C34" i="15" s="1"/>
  <c r="C35" i="15" s="1"/>
  <c r="C36" i="15" s="1"/>
  <c r="C37" i="15" s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C48" i="15" s="1"/>
  <c r="C49" i="15" s="1"/>
  <c r="C50" i="15" s="1"/>
  <c r="C51" i="15" s="1"/>
  <c r="C52" i="15" s="1"/>
  <c r="C53" i="15" s="1"/>
  <c r="C54" i="15" s="1"/>
  <c r="C55" i="15" s="1"/>
  <c r="F8" i="15"/>
  <c r="G8" i="15"/>
  <c r="K8" i="15"/>
  <c r="F9" i="15"/>
  <c r="G9" i="15"/>
  <c r="K9" i="15"/>
  <c r="F10" i="15"/>
  <c r="G10" i="15"/>
  <c r="K10" i="15"/>
  <c r="F11" i="15"/>
  <c r="G11" i="15"/>
  <c r="K11" i="15"/>
  <c r="F12" i="15"/>
  <c r="G12" i="15"/>
  <c r="K12" i="15"/>
  <c r="F13" i="15"/>
  <c r="G13" i="15"/>
  <c r="K13" i="15"/>
  <c r="F14" i="15"/>
  <c r="G14" i="15"/>
  <c r="K14" i="15"/>
  <c r="F15" i="15"/>
  <c r="G15" i="15"/>
  <c r="K15" i="15"/>
  <c r="F16" i="15"/>
  <c r="G16" i="15"/>
  <c r="K16" i="15"/>
  <c r="F17" i="15"/>
  <c r="G17" i="15"/>
  <c r="K17" i="15"/>
  <c r="F18" i="15"/>
  <c r="G18" i="15"/>
  <c r="K18" i="15"/>
  <c r="F19" i="15"/>
  <c r="G19" i="15"/>
  <c r="K19" i="15"/>
  <c r="F20" i="15"/>
  <c r="G20" i="15"/>
  <c r="K20" i="15"/>
  <c r="F21" i="15"/>
  <c r="G21" i="15"/>
  <c r="K21" i="15"/>
  <c r="F22" i="15"/>
  <c r="G22" i="15"/>
  <c r="K22" i="15"/>
  <c r="F23" i="15"/>
  <c r="G23" i="15"/>
  <c r="K23" i="15"/>
  <c r="F24" i="15"/>
  <c r="G24" i="15"/>
  <c r="K24" i="15"/>
  <c r="F25" i="15"/>
  <c r="G25" i="15"/>
  <c r="K25" i="15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F26" i="15"/>
  <c r="G26" i="15"/>
  <c r="K26" i="15"/>
  <c r="F27" i="15"/>
  <c r="G27" i="15"/>
  <c r="K27" i="15"/>
  <c r="F28" i="15"/>
  <c r="G28" i="15"/>
  <c r="K28" i="15"/>
  <c r="F29" i="15"/>
  <c r="G29" i="15"/>
  <c r="K29" i="15"/>
  <c r="F30" i="15"/>
  <c r="G30" i="15"/>
  <c r="K30" i="15"/>
  <c r="F31" i="15"/>
  <c r="G31" i="15"/>
  <c r="K31" i="15"/>
  <c r="F32" i="15"/>
  <c r="G32" i="15"/>
  <c r="K32" i="15"/>
  <c r="F33" i="15"/>
  <c r="G33" i="15"/>
  <c r="K33" i="15"/>
  <c r="F34" i="15"/>
  <c r="G34" i="15"/>
  <c r="K34" i="15"/>
  <c r="F35" i="15"/>
  <c r="G35" i="15"/>
  <c r="K35" i="15"/>
  <c r="F36" i="15"/>
  <c r="G36" i="15"/>
  <c r="K36" i="15"/>
  <c r="F37" i="15"/>
  <c r="G37" i="15"/>
  <c r="K37" i="15"/>
  <c r="F38" i="15"/>
  <c r="G38" i="15"/>
  <c r="K38" i="15"/>
  <c r="F39" i="15"/>
  <c r="G39" i="15"/>
  <c r="K39" i="15"/>
  <c r="F40" i="15"/>
  <c r="G40" i="15"/>
  <c r="K40" i="15"/>
  <c r="F41" i="15"/>
  <c r="G41" i="15"/>
  <c r="K41" i="15"/>
  <c r="F42" i="15"/>
  <c r="G42" i="15"/>
  <c r="K42" i="15"/>
  <c r="F43" i="15"/>
  <c r="G43" i="15"/>
  <c r="K43" i="15"/>
  <c r="F44" i="15"/>
  <c r="G44" i="15"/>
  <c r="K44" i="15"/>
  <c r="F45" i="15"/>
  <c r="G45" i="15"/>
  <c r="K45" i="15"/>
  <c r="F46" i="15"/>
  <c r="G46" i="15"/>
  <c r="K46" i="15"/>
  <c r="F47" i="15"/>
  <c r="G47" i="15"/>
  <c r="K47" i="15"/>
  <c r="F48" i="15"/>
  <c r="G48" i="15"/>
  <c r="K48" i="15"/>
  <c r="F49" i="15"/>
  <c r="G49" i="15"/>
  <c r="K49" i="15"/>
  <c r="F50" i="15"/>
  <c r="G50" i="15"/>
  <c r="K50" i="15"/>
  <c r="F51" i="15"/>
  <c r="G51" i="15"/>
  <c r="K51" i="15"/>
  <c r="F52" i="15"/>
  <c r="G52" i="15"/>
  <c r="K52" i="15"/>
  <c r="F53" i="15"/>
  <c r="G53" i="15"/>
  <c r="K53" i="15"/>
  <c r="F54" i="15"/>
  <c r="G54" i="15"/>
  <c r="K54" i="15"/>
  <c r="F55" i="15"/>
  <c r="G55" i="15"/>
  <c r="K55" i="15"/>
  <c r="E68" i="14"/>
  <c r="H68" i="14"/>
  <c r="I68" i="14"/>
  <c r="J68" i="14"/>
  <c r="K68" i="14"/>
  <c r="L68" i="14"/>
  <c r="M68" i="14"/>
  <c r="N68" i="14"/>
  <c r="O68" i="14"/>
  <c r="P68" i="14"/>
  <c r="R68" i="14"/>
  <c r="S68" i="14"/>
  <c r="T68" i="14"/>
  <c r="U68" i="14"/>
  <c r="V68" i="14"/>
  <c r="W68" i="14"/>
  <c r="X68" i="14"/>
  <c r="Y68" i="14"/>
  <c r="Z68" i="14"/>
  <c r="AA68" i="14"/>
  <c r="AB68" i="14"/>
  <c r="AC68" i="14"/>
  <c r="AD68" i="14"/>
  <c r="M5" i="13"/>
  <c r="AB5" i="13"/>
  <c r="AD5" i="13"/>
  <c r="H6" i="13"/>
  <c r="I6" i="13"/>
  <c r="J6" i="13"/>
  <c r="L6" i="13"/>
  <c r="M6" i="13"/>
  <c r="W6" i="13"/>
  <c r="AA6" i="13"/>
  <c r="AB6" i="13"/>
  <c r="AD6" i="13"/>
  <c r="M7" i="13"/>
  <c r="AB7" i="13"/>
  <c r="AD7" i="13"/>
  <c r="H8" i="13"/>
  <c r="I8" i="13"/>
  <c r="J8" i="13"/>
  <c r="L8" i="13"/>
  <c r="M8" i="13"/>
  <c r="W8" i="13"/>
  <c r="AA8" i="13"/>
  <c r="AB8" i="13"/>
  <c r="AD8" i="13"/>
  <c r="M9" i="13"/>
  <c r="AB9" i="13"/>
  <c r="AD9" i="13"/>
  <c r="H10" i="13"/>
  <c r="I10" i="13"/>
  <c r="J10" i="13"/>
  <c r="L10" i="13"/>
  <c r="M10" i="13"/>
  <c r="W10" i="13"/>
  <c r="AA10" i="13"/>
  <c r="AB10" i="13"/>
  <c r="AD10" i="13"/>
  <c r="M11" i="13"/>
  <c r="AB11" i="13"/>
  <c r="AD11" i="13"/>
  <c r="H12" i="13"/>
  <c r="I12" i="13"/>
  <c r="J12" i="13"/>
  <c r="L12" i="13"/>
  <c r="M12" i="13"/>
  <c r="W12" i="13"/>
  <c r="AA12" i="13"/>
  <c r="AB12" i="13"/>
  <c r="AD12" i="13"/>
  <c r="M13" i="13"/>
  <c r="AB13" i="13"/>
  <c r="AD13" i="13"/>
  <c r="H14" i="13"/>
  <c r="I14" i="13"/>
  <c r="J14" i="13"/>
  <c r="L14" i="13"/>
  <c r="M14" i="13"/>
  <c r="W14" i="13"/>
  <c r="AA14" i="13"/>
  <c r="AB14" i="13"/>
  <c r="AD14" i="13"/>
  <c r="M15" i="13"/>
  <c r="AB15" i="13"/>
  <c r="AD15" i="13"/>
  <c r="H16" i="13"/>
  <c r="I16" i="13"/>
  <c r="J16" i="13"/>
  <c r="L16" i="13"/>
  <c r="M16" i="13"/>
  <c r="W16" i="13"/>
  <c r="AA16" i="13"/>
  <c r="AB16" i="13"/>
  <c r="AD16" i="13"/>
  <c r="M17" i="13"/>
  <c r="AB17" i="13"/>
  <c r="AD17" i="13"/>
  <c r="H18" i="13"/>
  <c r="I18" i="13"/>
  <c r="J18" i="13"/>
  <c r="L18" i="13"/>
  <c r="M18" i="13"/>
  <c r="W18" i="13"/>
  <c r="AA18" i="13"/>
  <c r="AB18" i="13"/>
  <c r="AD18" i="13"/>
  <c r="M19" i="13"/>
  <c r="AB19" i="13"/>
  <c r="D19" i="13" s="1"/>
  <c r="M20" i="13" s="1"/>
  <c r="AD20" i="13"/>
  <c r="H21" i="13"/>
  <c r="M21" i="13"/>
  <c r="AB21" i="13"/>
  <c r="H23" i="13"/>
  <c r="D23" i="13" s="1"/>
  <c r="M23" i="13"/>
  <c r="AB23" i="13"/>
  <c r="H24" i="13"/>
  <c r="L24" i="13"/>
  <c r="W24" i="13"/>
  <c r="H25" i="13"/>
  <c r="D25" i="13" s="1"/>
  <c r="M25" i="13"/>
  <c r="AB25" i="13"/>
  <c r="L26" i="13"/>
  <c r="W26" i="13"/>
  <c r="AD26" i="13"/>
  <c r="H27" i="13"/>
  <c r="M27" i="13"/>
  <c r="AB27" i="13"/>
  <c r="H29" i="13"/>
  <c r="D29" i="13" s="1"/>
  <c r="AD30" i="13" s="1"/>
  <c r="M29" i="13"/>
  <c r="AB29" i="13"/>
  <c r="H30" i="13"/>
  <c r="L30" i="13"/>
  <c r="H31" i="13"/>
  <c r="D31" i="13" s="1"/>
  <c r="M31" i="13"/>
  <c r="AB31" i="13"/>
  <c r="H32" i="13"/>
  <c r="L32" i="13"/>
  <c r="W32" i="13"/>
  <c r="H33" i="13"/>
  <c r="D33" i="13" s="1"/>
  <c r="AD34" i="13" s="1"/>
  <c r="M33" i="13"/>
  <c r="AB33" i="13"/>
  <c r="L34" i="13"/>
  <c r="W34" i="13"/>
  <c r="H35" i="13"/>
  <c r="M35" i="13"/>
  <c r="AB35" i="13"/>
  <c r="H37" i="13"/>
  <c r="D37" i="13" s="1"/>
  <c r="AD38" i="13" s="1"/>
  <c r="M37" i="13"/>
  <c r="AB37" i="13"/>
  <c r="H38" i="13"/>
  <c r="L38" i="13"/>
  <c r="M39" i="13"/>
  <c r="D39" i="13" s="1"/>
  <c r="AB39" i="13"/>
  <c r="M40" i="13"/>
  <c r="X40" i="13"/>
  <c r="D41" i="13"/>
  <c r="M41" i="13"/>
  <c r="S41" i="13"/>
  <c r="AB41" i="13"/>
  <c r="H42" i="13"/>
  <c r="R42" i="13"/>
  <c r="W42" i="13"/>
  <c r="AC42" i="13"/>
  <c r="M43" i="13"/>
  <c r="S43" i="13"/>
  <c r="AB43" i="13"/>
  <c r="D45" i="13"/>
  <c r="R46" i="13" s="1"/>
  <c r="M45" i="13"/>
  <c r="S45" i="13"/>
  <c r="AB45" i="13"/>
  <c r="H46" i="13"/>
  <c r="AC46" i="13"/>
  <c r="M47" i="13"/>
  <c r="S47" i="13"/>
  <c r="AB47" i="13"/>
  <c r="D49" i="13"/>
  <c r="M49" i="13"/>
  <c r="S49" i="13"/>
  <c r="AB49" i="13"/>
  <c r="H50" i="13"/>
  <c r="R50" i="13"/>
  <c r="W50" i="13"/>
  <c r="AC50" i="13"/>
  <c r="H51" i="13"/>
  <c r="M51" i="13"/>
  <c r="S51" i="13"/>
  <c r="AB51" i="13"/>
  <c r="H53" i="13"/>
  <c r="M53" i="13"/>
  <c r="S53" i="13"/>
  <c r="AB53" i="13"/>
  <c r="H55" i="13"/>
  <c r="M55" i="13"/>
  <c r="S55" i="13"/>
  <c r="AB55" i="13"/>
  <c r="H57" i="13"/>
  <c r="M57" i="13"/>
  <c r="S57" i="13"/>
  <c r="AB57" i="13"/>
  <c r="D57" i="13" s="1"/>
  <c r="J58" i="13"/>
  <c r="Q58" i="13"/>
  <c r="V58" i="13"/>
  <c r="H59" i="13"/>
  <c r="M59" i="13"/>
  <c r="S59" i="13"/>
  <c r="AB59" i="13"/>
  <c r="D59" i="13" s="1"/>
  <c r="H61" i="13"/>
  <c r="M61" i="13"/>
  <c r="S61" i="13"/>
  <c r="AB61" i="13"/>
  <c r="H63" i="13"/>
  <c r="M63" i="13"/>
  <c r="S63" i="13"/>
  <c r="AB63" i="13"/>
  <c r="H65" i="13"/>
  <c r="M65" i="13"/>
  <c r="S65" i="13"/>
  <c r="AB65" i="13"/>
  <c r="D65" i="13" s="1"/>
  <c r="D67" i="13"/>
  <c r="R68" i="13" s="1"/>
  <c r="H67" i="13"/>
  <c r="M67" i="13"/>
  <c r="S67" i="13"/>
  <c r="AB67" i="13"/>
  <c r="AB68" i="13" s="1"/>
  <c r="H69" i="13"/>
  <c r="M69" i="13"/>
  <c r="S69" i="13"/>
  <c r="AB69" i="13"/>
  <c r="H71" i="13"/>
  <c r="M71" i="13"/>
  <c r="S71" i="13"/>
  <c r="AB71" i="13"/>
  <c r="H73" i="13"/>
  <c r="M73" i="13"/>
  <c r="S73" i="13"/>
  <c r="D73" i="13" s="1"/>
  <c r="AC74" i="13" s="1"/>
  <c r="AB73" i="13"/>
  <c r="H74" i="13"/>
  <c r="T74" i="13"/>
  <c r="H75" i="13"/>
  <c r="M75" i="13"/>
  <c r="S75" i="13"/>
  <c r="AB75" i="13"/>
  <c r="H77" i="13"/>
  <c r="M77" i="13"/>
  <c r="S77" i="13"/>
  <c r="AB77" i="13"/>
  <c r="H79" i="13"/>
  <c r="M79" i="13"/>
  <c r="S79" i="13"/>
  <c r="AB79" i="13"/>
  <c r="H81" i="13"/>
  <c r="M81" i="13"/>
  <c r="S81" i="13"/>
  <c r="AB81" i="13"/>
  <c r="H83" i="13"/>
  <c r="M83" i="13"/>
  <c r="S83" i="13"/>
  <c r="AB83" i="13"/>
  <c r="H85" i="13"/>
  <c r="M85" i="13"/>
  <c r="D85" i="13" s="1"/>
  <c r="U86" i="13" s="1"/>
  <c r="S85" i="13"/>
  <c r="AB85" i="13"/>
  <c r="G86" i="13"/>
  <c r="M86" i="13"/>
  <c r="Q86" i="13"/>
  <c r="AC86" i="13"/>
  <c r="H87" i="13"/>
  <c r="M87" i="13"/>
  <c r="S87" i="13"/>
  <c r="AB87" i="13"/>
  <c r="D89" i="13"/>
  <c r="H89" i="13"/>
  <c r="M89" i="13"/>
  <c r="M90" i="13" s="1"/>
  <c r="S89" i="13"/>
  <c r="AB89" i="13"/>
  <c r="AB90" i="13" s="1"/>
  <c r="H91" i="13"/>
  <c r="M91" i="13"/>
  <c r="S91" i="13"/>
  <c r="AB91" i="13"/>
  <c r="D91" i="13" s="1"/>
  <c r="C7" i="12"/>
  <c r="C8" i="12"/>
  <c r="C9" i="12"/>
  <c r="C10" i="12"/>
  <c r="C11" i="12"/>
  <c r="C12" i="12"/>
  <c r="C13" i="12"/>
  <c r="E14" i="12"/>
  <c r="F14" i="12"/>
  <c r="F61" i="12" s="1"/>
  <c r="G14" i="12"/>
  <c r="H14" i="12"/>
  <c r="I14" i="12"/>
  <c r="J14" i="12"/>
  <c r="J61" i="12" s="1"/>
  <c r="K14" i="12"/>
  <c r="L14" i="12"/>
  <c r="M14" i="12"/>
  <c r="C15" i="12"/>
  <c r="C16" i="12"/>
  <c r="C17" i="12"/>
  <c r="C18" i="12"/>
  <c r="C19" i="12"/>
  <c r="C20" i="12"/>
  <c r="C21" i="12"/>
  <c r="C22" i="12"/>
  <c r="C23" i="12"/>
  <c r="C24" i="12"/>
  <c r="C25" i="12"/>
  <c r="E25" i="12"/>
  <c r="F25" i="12"/>
  <c r="G25" i="12"/>
  <c r="H25" i="12"/>
  <c r="I25" i="12"/>
  <c r="J25" i="12"/>
  <c r="K25" i="12"/>
  <c r="L25" i="12"/>
  <c r="M25" i="12"/>
  <c r="C26" i="12"/>
  <c r="C33" i="12" s="1"/>
  <c r="C27" i="12"/>
  <c r="C28" i="12"/>
  <c r="C29" i="12"/>
  <c r="C30" i="12"/>
  <c r="C31" i="12"/>
  <c r="C32" i="12"/>
  <c r="E33" i="12"/>
  <c r="F33" i="12"/>
  <c r="G33" i="12"/>
  <c r="H33" i="12"/>
  <c r="I33" i="12"/>
  <c r="J33" i="12"/>
  <c r="K33" i="12"/>
  <c r="L33" i="12"/>
  <c r="M33" i="12"/>
  <c r="C34" i="12"/>
  <c r="C35" i="12"/>
  <c r="C36" i="12"/>
  <c r="C37" i="12"/>
  <c r="C38" i="12"/>
  <c r="C39" i="12"/>
  <c r="C40" i="12"/>
  <c r="E40" i="12"/>
  <c r="F40" i="12"/>
  <c r="G40" i="12"/>
  <c r="G61" i="12" s="1"/>
  <c r="H40" i="12"/>
  <c r="I40" i="12"/>
  <c r="J40" i="12"/>
  <c r="K40" i="12"/>
  <c r="L40" i="12"/>
  <c r="M40" i="12"/>
  <c r="C41" i="12"/>
  <c r="C46" i="12" s="1"/>
  <c r="C42" i="12"/>
  <c r="C43" i="12"/>
  <c r="C44" i="12"/>
  <c r="C45" i="12"/>
  <c r="E46" i="12"/>
  <c r="F46" i="12"/>
  <c r="G46" i="12"/>
  <c r="H46" i="12"/>
  <c r="I46" i="12"/>
  <c r="J46" i="12"/>
  <c r="K46" i="12"/>
  <c r="L46" i="12"/>
  <c r="M46" i="12"/>
  <c r="C47" i="12"/>
  <c r="C48" i="12"/>
  <c r="C49" i="12"/>
  <c r="C50" i="12"/>
  <c r="C51" i="12"/>
  <c r="E51" i="12"/>
  <c r="F51" i="12"/>
  <c r="G51" i="12"/>
  <c r="H51" i="12"/>
  <c r="I51" i="12"/>
  <c r="J51" i="12"/>
  <c r="K51" i="12"/>
  <c r="K61" i="12" s="1"/>
  <c r="L51" i="12"/>
  <c r="M51" i="12"/>
  <c r="C52" i="12"/>
  <c r="C53" i="12"/>
  <c r="C54" i="12"/>
  <c r="C55" i="12"/>
  <c r="C56" i="12"/>
  <c r="C57" i="12"/>
  <c r="C58" i="12"/>
  <c r="E59" i="12"/>
  <c r="F59" i="12"/>
  <c r="G59" i="12"/>
  <c r="H59" i="12"/>
  <c r="I59" i="12"/>
  <c r="J59" i="12"/>
  <c r="K59" i="12"/>
  <c r="L59" i="12"/>
  <c r="M59" i="12"/>
  <c r="C60" i="12"/>
  <c r="E61" i="12"/>
  <c r="H61" i="12"/>
  <c r="I61" i="12"/>
  <c r="L61" i="12"/>
  <c r="M61" i="12"/>
  <c r="F5" i="11"/>
  <c r="B6" i="11"/>
  <c r="C6" i="11"/>
  <c r="E6" i="11"/>
  <c r="F6" i="11"/>
  <c r="B7" i="11"/>
  <c r="C7" i="11"/>
  <c r="E7" i="11"/>
  <c r="F7" i="11"/>
  <c r="B8" i="11"/>
  <c r="C8" i="11"/>
  <c r="E8" i="11"/>
  <c r="F8" i="11"/>
  <c r="B9" i="11"/>
  <c r="C9" i="11"/>
  <c r="E9" i="11"/>
  <c r="F9" i="11"/>
  <c r="B10" i="11"/>
  <c r="C10" i="11"/>
  <c r="E10" i="11"/>
  <c r="F10" i="11"/>
  <c r="B11" i="11"/>
  <c r="C11" i="11"/>
  <c r="E11" i="11"/>
  <c r="F11" i="11"/>
  <c r="B12" i="11"/>
  <c r="C12" i="11"/>
  <c r="E12" i="11"/>
  <c r="F12" i="11"/>
  <c r="B13" i="11"/>
  <c r="C13" i="11"/>
  <c r="E13" i="11"/>
  <c r="F13" i="11"/>
  <c r="B14" i="11"/>
  <c r="C14" i="11"/>
  <c r="E14" i="11"/>
  <c r="F14" i="11"/>
  <c r="B15" i="11"/>
  <c r="C15" i="11"/>
  <c r="E15" i="11"/>
  <c r="F15" i="11"/>
  <c r="B16" i="11"/>
  <c r="C16" i="11"/>
  <c r="E16" i="11"/>
  <c r="F16" i="11"/>
  <c r="B17" i="11"/>
  <c r="C17" i="11"/>
  <c r="E17" i="11"/>
  <c r="F17" i="11"/>
  <c r="B18" i="11"/>
  <c r="C18" i="11"/>
  <c r="E18" i="11"/>
  <c r="F18" i="11"/>
  <c r="B19" i="11"/>
  <c r="C19" i="11"/>
  <c r="E19" i="11"/>
  <c r="F19" i="11"/>
  <c r="B20" i="11"/>
  <c r="C20" i="11"/>
  <c r="E20" i="11"/>
  <c r="F20" i="11"/>
  <c r="B21" i="11"/>
  <c r="C21" i="11"/>
  <c r="E21" i="11"/>
  <c r="F21" i="11"/>
  <c r="B22" i="11"/>
  <c r="C22" i="11"/>
  <c r="E22" i="11"/>
  <c r="F22" i="11"/>
  <c r="B23" i="11"/>
  <c r="C23" i="11"/>
  <c r="E23" i="11"/>
  <c r="F23" i="11"/>
  <c r="B24" i="11"/>
  <c r="C24" i="11"/>
  <c r="E24" i="11"/>
  <c r="F24" i="11"/>
  <c r="B25" i="11"/>
  <c r="C25" i="11"/>
  <c r="E25" i="11"/>
  <c r="F25" i="11"/>
  <c r="B26" i="11"/>
  <c r="C26" i="11"/>
  <c r="E26" i="11"/>
  <c r="F26" i="11"/>
  <c r="B27" i="11"/>
  <c r="C27" i="11"/>
  <c r="E27" i="11"/>
  <c r="F27" i="11"/>
  <c r="B28" i="11"/>
  <c r="C28" i="11"/>
  <c r="E28" i="11"/>
  <c r="F28" i="11"/>
  <c r="B29" i="11"/>
  <c r="C29" i="11"/>
  <c r="E29" i="11"/>
  <c r="F29" i="11"/>
  <c r="B30" i="11"/>
  <c r="C30" i="11"/>
  <c r="E30" i="11"/>
  <c r="F30" i="11"/>
  <c r="B31" i="11"/>
  <c r="C31" i="11"/>
  <c r="E31" i="11"/>
  <c r="F31" i="11"/>
  <c r="B32" i="11"/>
  <c r="C32" i="11"/>
  <c r="E32" i="11"/>
  <c r="F32" i="11"/>
  <c r="B33" i="11"/>
  <c r="C33" i="11"/>
  <c r="E33" i="11"/>
  <c r="F33" i="11"/>
  <c r="B34" i="11"/>
  <c r="C34" i="11"/>
  <c r="E34" i="11"/>
  <c r="F34" i="11"/>
  <c r="B35" i="11"/>
  <c r="C35" i="11"/>
  <c r="E35" i="11"/>
  <c r="F35" i="11"/>
  <c r="B36" i="11"/>
  <c r="C36" i="11"/>
  <c r="E36" i="11"/>
  <c r="F36" i="11"/>
  <c r="B37" i="11"/>
  <c r="C37" i="11"/>
  <c r="E37" i="11"/>
  <c r="F37" i="11"/>
  <c r="B38" i="11"/>
  <c r="C38" i="11"/>
  <c r="E38" i="11"/>
  <c r="F38" i="11"/>
  <c r="B39" i="11"/>
  <c r="C39" i="11"/>
  <c r="E39" i="11"/>
  <c r="F39" i="11"/>
  <c r="B40" i="11"/>
  <c r="C40" i="11"/>
  <c r="E40" i="11"/>
  <c r="F40" i="11"/>
  <c r="B41" i="11"/>
  <c r="C41" i="11"/>
  <c r="E41" i="11"/>
  <c r="F41" i="11"/>
  <c r="B42" i="11"/>
  <c r="C42" i="11"/>
  <c r="E42" i="11"/>
  <c r="F42" i="11"/>
  <c r="B43" i="11"/>
  <c r="C43" i="11"/>
  <c r="E43" i="11"/>
  <c r="F43" i="11"/>
  <c r="B44" i="11"/>
  <c r="C44" i="11"/>
  <c r="E44" i="11"/>
  <c r="F44" i="11"/>
  <c r="B45" i="11"/>
  <c r="C45" i="11"/>
  <c r="E45" i="11"/>
  <c r="F45" i="11"/>
  <c r="B46" i="11"/>
  <c r="C46" i="11"/>
  <c r="E46" i="11"/>
  <c r="F46" i="11"/>
  <c r="B47" i="11"/>
  <c r="C47" i="11"/>
  <c r="E47" i="11"/>
  <c r="F47" i="11"/>
  <c r="B48" i="11"/>
  <c r="C48" i="11"/>
  <c r="E48" i="11"/>
  <c r="F48" i="11"/>
  <c r="B49" i="11"/>
  <c r="C49" i="11"/>
  <c r="E49" i="11"/>
  <c r="F49" i="11"/>
  <c r="B50" i="11"/>
  <c r="C50" i="11"/>
  <c r="E50" i="11"/>
  <c r="F50" i="11"/>
  <c r="B51" i="11"/>
  <c r="C51" i="11"/>
  <c r="E51" i="11"/>
  <c r="F51" i="11"/>
  <c r="B52" i="11"/>
  <c r="C52" i="11"/>
  <c r="E52" i="11"/>
  <c r="F52" i="11"/>
  <c r="B53" i="11"/>
  <c r="C53" i="11"/>
  <c r="E53" i="11"/>
  <c r="F53" i="11"/>
  <c r="B54" i="11"/>
  <c r="C54" i="11"/>
  <c r="E54" i="11"/>
  <c r="F54" i="11"/>
  <c r="B55" i="11"/>
  <c r="C55" i="11"/>
  <c r="E55" i="11"/>
  <c r="F55" i="11"/>
  <c r="B56" i="11"/>
  <c r="C56" i="11"/>
  <c r="E56" i="11"/>
  <c r="F56" i="11"/>
  <c r="B57" i="11"/>
  <c r="C57" i="11"/>
  <c r="E57" i="11"/>
  <c r="F57" i="11"/>
  <c r="B58" i="11"/>
  <c r="C58" i="11"/>
  <c r="E58" i="11"/>
  <c r="F58" i="11"/>
  <c r="B59" i="11"/>
  <c r="C59" i="11"/>
  <c r="E59" i="11"/>
  <c r="F59" i="11"/>
  <c r="B60" i="11"/>
  <c r="C60" i="11"/>
  <c r="E60" i="11"/>
  <c r="F60" i="11"/>
  <c r="B62" i="11"/>
  <c r="C62" i="11"/>
  <c r="E62" i="11"/>
  <c r="F62" i="11"/>
  <c r="B63" i="11"/>
  <c r="C63" i="11"/>
  <c r="E63" i="11"/>
  <c r="F63" i="11"/>
  <c r="B64" i="11"/>
  <c r="C64" i="11"/>
  <c r="E64" i="11"/>
  <c r="F64" i="11"/>
  <c r="C65" i="11"/>
  <c r="E65" i="11"/>
  <c r="F65" i="11"/>
  <c r="C66" i="11"/>
  <c r="E66" i="11"/>
  <c r="F66" i="11"/>
  <c r="B67" i="11"/>
  <c r="C67" i="11"/>
  <c r="E67" i="11"/>
  <c r="F67" i="11"/>
  <c r="B68" i="11"/>
  <c r="B69" i="11" s="1"/>
  <c r="B70" i="11" s="1"/>
  <c r="B71" i="11" s="1"/>
  <c r="B72" i="11" s="1"/>
  <c r="B73" i="11" s="1"/>
  <c r="B74" i="11" s="1"/>
  <c r="B75" i="11" s="1"/>
  <c r="B76" i="11" s="1"/>
  <c r="C68" i="11"/>
  <c r="E68" i="11"/>
  <c r="F68" i="11"/>
  <c r="C69" i="11"/>
  <c r="E69" i="11"/>
  <c r="F69" i="11"/>
  <c r="C70" i="11"/>
  <c r="E70" i="11"/>
  <c r="F70" i="11"/>
  <c r="C71" i="11"/>
  <c r="C72" i="11" s="1"/>
  <c r="C73" i="11" s="1"/>
  <c r="C74" i="11" s="1"/>
  <c r="C75" i="11" s="1"/>
  <c r="C76" i="11" s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E71" i="11"/>
  <c r="F71" i="11"/>
  <c r="H71" i="11"/>
  <c r="J71" i="11"/>
  <c r="L71" i="11"/>
  <c r="N71" i="11"/>
  <c r="P71" i="11"/>
  <c r="E72" i="11"/>
  <c r="F72" i="11"/>
  <c r="H72" i="11"/>
  <c r="J72" i="11"/>
  <c r="L72" i="11"/>
  <c r="N72" i="11"/>
  <c r="P72" i="11"/>
  <c r="E73" i="11"/>
  <c r="F73" i="11"/>
  <c r="H73" i="11"/>
  <c r="J73" i="11"/>
  <c r="L73" i="11"/>
  <c r="N73" i="11"/>
  <c r="P73" i="11"/>
  <c r="E74" i="11"/>
  <c r="F74" i="11"/>
  <c r="H74" i="11"/>
  <c r="J74" i="11"/>
  <c r="L74" i="11"/>
  <c r="N74" i="11"/>
  <c r="P74" i="11"/>
  <c r="E75" i="11"/>
  <c r="F75" i="11"/>
  <c r="H75" i="11"/>
  <c r="J75" i="11"/>
  <c r="L75" i="11"/>
  <c r="N75" i="11"/>
  <c r="P75" i="11"/>
  <c r="E76" i="11"/>
  <c r="F76" i="11"/>
  <c r="H76" i="11"/>
  <c r="J76" i="11"/>
  <c r="L76" i="11"/>
  <c r="N76" i="11"/>
  <c r="P76" i="11"/>
  <c r="E77" i="11"/>
  <c r="F77" i="11"/>
  <c r="H77" i="11"/>
  <c r="J77" i="11"/>
  <c r="L77" i="11"/>
  <c r="N77" i="11"/>
  <c r="P77" i="11"/>
  <c r="E78" i="11"/>
  <c r="F78" i="11"/>
  <c r="H78" i="11"/>
  <c r="J78" i="11"/>
  <c r="L78" i="11"/>
  <c r="N78" i="11"/>
  <c r="P78" i="11"/>
  <c r="E79" i="11"/>
  <c r="F79" i="11"/>
  <c r="H79" i="11"/>
  <c r="J79" i="11"/>
  <c r="L79" i="11"/>
  <c r="N79" i="11"/>
  <c r="P79" i="11"/>
  <c r="E80" i="11"/>
  <c r="F80" i="11"/>
  <c r="H80" i="11"/>
  <c r="J80" i="11"/>
  <c r="L80" i="11"/>
  <c r="N80" i="11"/>
  <c r="P80" i="11"/>
  <c r="E81" i="11"/>
  <c r="F81" i="11"/>
  <c r="H81" i="11"/>
  <c r="J81" i="11"/>
  <c r="L81" i="11"/>
  <c r="N81" i="11"/>
  <c r="P81" i="11"/>
  <c r="E82" i="11"/>
  <c r="F82" i="11"/>
  <c r="H82" i="11"/>
  <c r="J82" i="11"/>
  <c r="L82" i="11"/>
  <c r="N82" i="11"/>
  <c r="P82" i="11"/>
  <c r="E83" i="11"/>
  <c r="F83" i="11"/>
  <c r="H83" i="11"/>
  <c r="J83" i="11"/>
  <c r="L83" i="11"/>
  <c r="N83" i="11"/>
  <c r="P83" i="11"/>
  <c r="E84" i="11"/>
  <c r="F84" i="11"/>
  <c r="H84" i="11"/>
  <c r="J84" i="11"/>
  <c r="L84" i="11"/>
  <c r="N84" i="11"/>
  <c r="P84" i="11"/>
  <c r="E85" i="11"/>
  <c r="F85" i="11"/>
  <c r="H85" i="11"/>
  <c r="J85" i="11"/>
  <c r="L85" i="11"/>
  <c r="N85" i="11"/>
  <c r="P85" i="11"/>
  <c r="E86" i="11"/>
  <c r="F86" i="11"/>
  <c r="H86" i="11"/>
  <c r="J86" i="11"/>
  <c r="L86" i="11"/>
  <c r="N86" i="11"/>
  <c r="P86" i="11"/>
  <c r="E87" i="11"/>
  <c r="F87" i="11"/>
  <c r="H87" i="11"/>
  <c r="J87" i="11"/>
  <c r="L87" i="11"/>
  <c r="N87" i="11"/>
  <c r="P87" i="11"/>
  <c r="E88" i="11"/>
  <c r="F88" i="11"/>
  <c r="H88" i="11"/>
  <c r="J88" i="11"/>
  <c r="L88" i="11"/>
  <c r="N88" i="11"/>
  <c r="P88" i="11"/>
  <c r="R88" i="11"/>
  <c r="V88" i="11"/>
  <c r="E89" i="11"/>
  <c r="F89" i="11"/>
  <c r="J89" i="11"/>
  <c r="L89" i="11"/>
  <c r="P89" i="11"/>
  <c r="R89" i="11"/>
  <c r="E90" i="11"/>
  <c r="F90" i="11"/>
  <c r="J90" i="11"/>
  <c r="L90" i="11"/>
  <c r="N90" i="11"/>
  <c r="P90" i="11"/>
  <c r="R90" i="11"/>
  <c r="T90" i="11"/>
  <c r="V90" i="11"/>
  <c r="E91" i="11"/>
  <c r="F91" i="11"/>
  <c r="H91" i="11"/>
  <c r="E92" i="11"/>
  <c r="F92" i="11"/>
  <c r="H92" i="11"/>
  <c r="J92" i="11"/>
  <c r="N92" i="11"/>
  <c r="P92" i="11"/>
  <c r="T92" i="11"/>
  <c r="E93" i="11"/>
  <c r="F93" i="11"/>
  <c r="H93" i="11"/>
  <c r="J93" i="11"/>
  <c r="N93" i="11"/>
  <c r="P93" i="11"/>
  <c r="T93" i="11"/>
  <c r="E94" i="11"/>
  <c r="F94" i="11"/>
  <c r="H94" i="11"/>
  <c r="J94" i="11"/>
  <c r="L94" i="11"/>
  <c r="N94" i="11"/>
  <c r="P94" i="11"/>
  <c r="R94" i="11"/>
  <c r="V94" i="11"/>
  <c r="E95" i="11"/>
  <c r="F95" i="11"/>
  <c r="H95" i="11"/>
  <c r="J95" i="11"/>
  <c r="L95" i="11"/>
  <c r="N95" i="11"/>
  <c r="P95" i="11"/>
  <c r="R95" i="11"/>
  <c r="V95" i="11"/>
  <c r="E96" i="11"/>
  <c r="F96" i="11"/>
  <c r="H96" i="11"/>
  <c r="J96" i="11"/>
  <c r="L96" i="11"/>
  <c r="N96" i="11"/>
  <c r="P96" i="11"/>
  <c r="R96" i="11"/>
  <c r="T96" i="11"/>
  <c r="V96" i="11"/>
  <c r="G5" i="10"/>
  <c r="I5" i="10"/>
  <c r="F6" i="10"/>
  <c r="G6" i="10"/>
  <c r="H6" i="10"/>
  <c r="I6" i="10"/>
  <c r="F7" i="10"/>
  <c r="G7" i="10"/>
  <c r="H7" i="10"/>
  <c r="I7" i="10"/>
  <c r="F8" i="10"/>
  <c r="G8" i="10"/>
  <c r="H8" i="10"/>
  <c r="I8" i="10"/>
  <c r="F9" i="10"/>
  <c r="G9" i="10"/>
  <c r="H9" i="10"/>
  <c r="I9" i="10"/>
  <c r="F10" i="10"/>
  <c r="G10" i="10"/>
  <c r="H10" i="10"/>
  <c r="I10" i="10"/>
  <c r="F11" i="10"/>
  <c r="G11" i="10"/>
  <c r="H11" i="10"/>
  <c r="I11" i="10"/>
  <c r="F12" i="10"/>
  <c r="G12" i="10"/>
  <c r="H12" i="10"/>
  <c r="I12" i="10"/>
  <c r="F13" i="10"/>
  <c r="G13" i="10"/>
  <c r="H13" i="10"/>
  <c r="I13" i="10"/>
  <c r="F14" i="10"/>
  <c r="G14" i="10"/>
  <c r="H14" i="10"/>
  <c r="I14" i="10"/>
  <c r="F15" i="10"/>
  <c r="G15" i="10"/>
  <c r="H15" i="10"/>
  <c r="I15" i="10"/>
  <c r="F16" i="10"/>
  <c r="G16" i="10"/>
  <c r="H16" i="10"/>
  <c r="I16" i="10"/>
  <c r="F17" i="10"/>
  <c r="G17" i="10"/>
  <c r="H17" i="10"/>
  <c r="I17" i="10"/>
  <c r="F18" i="10"/>
  <c r="G18" i="10"/>
  <c r="H18" i="10"/>
  <c r="I18" i="10"/>
  <c r="F19" i="10"/>
  <c r="G19" i="10"/>
  <c r="H19" i="10"/>
  <c r="I19" i="10"/>
  <c r="F20" i="10"/>
  <c r="G20" i="10"/>
  <c r="H20" i="10"/>
  <c r="I20" i="10"/>
  <c r="F21" i="10"/>
  <c r="G21" i="10"/>
  <c r="H21" i="10"/>
  <c r="I21" i="10"/>
  <c r="F22" i="10"/>
  <c r="G22" i="10"/>
  <c r="H22" i="10"/>
  <c r="I22" i="10"/>
  <c r="F23" i="10"/>
  <c r="G23" i="10"/>
  <c r="H23" i="10"/>
  <c r="I23" i="10"/>
  <c r="H24" i="10"/>
  <c r="I24" i="10"/>
  <c r="F25" i="10"/>
  <c r="G25" i="10"/>
  <c r="H25" i="10"/>
  <c r="I25" i="10"/>
  <c r="F26" i="10"/>
  <c r="G26" i="10"/>
  <c r="H26" i="10"/>
  <c r="I26" i="10"/>
  <c r="F27" i="10"/>
  <c r="G27" i="10"/>
  <c r="H27" i="10"/>
  <c r="I27" i="10"/>
  <c r="F28" i="10"/>
  <c r="G28" i="10"/>
  <c r="H28" i="10"/>
  <c r="I28" i="10"/>
  <c r="F29" i="10"/>
  <c r="G29" i="10"/>
  <c r="H29" i="10"/>
  <c r="I29" i="10"/>
  <c r="F30" i="10"/>
  <c r="G30" i="10"/>
  <c r="H30" i="10"/>
  <c r="I30" i="10"/>
  <c r="F31" i="10"/>
  <c r="G31" i="10"/>
  <c r="H31" i="10"/>
  <c r="I31" i="10"/>
  <c r="F32" i="10"/>
  <c r="G32" i="10"/>
  <c r="H32" i="10"/>
  <c r="I32" i="10"/>
  <c r="F33" i="10"/>
  <c r="G33" i="10"/>
  <c r="H33" i="10"/>
  <c r="I33" i="10"/>
  <c r="F34" i="10"/>
  <c r="G34" i="10"/>
  <c r="H34" i="10"/>
  <c r="I34" i="10"/>
  <c r="F35" i="10"/>
  <c r="G35" i="10"/>
  <c r="H35" i="10"/>
  <c r="I35" i="10"/>
  <c r="F36" i="10"/>
  <c r="G36" i="10"/>
  <c r="H36" i="10"/>
  <c r="I36" i="10"/>
  <c r="F37" i="10"/>
  <c r="G37" i="10"/>
  <c r="H37" i="10"/>
  <c r="I37" i="10"/>
  <c r="F38" i="10"/>
  <c r="G38" i="10"/>
  <c r="H38" i="10"/>
  <c r="I38" i="10"/>
  <c r="F39" i="10"/>
  <c r="G39" i="10"/>
  <c r="H39" i="10"/>
  <c r="I39" i="10"/>
  <c r="J43" i="17" l="1"/>
  <c r="J45" i="17"/>
  <c r="J44" i="17"/>
  <c r="O45" i="17"/>
  <c r="O43" i="17"/>
  <c r="M45" i="17"/>
  <c r="K62" i="16"/>
  <c r="G62" i="16"/>
  <c r="H50" i="16"/>
  <c r="H44" i="16"/>
  <c r="H38" i="16"/>
  <c r="J32" i="16"/>
  <c r="J26" i="16"/>
  <c r="J20" i="16"/>
  <c r="H14" i="16"/>
  <c r="I50" i="16"/>
  <c r="I44" i="16"/>
  <c r="I14" i="16"/>
  <c r="J62" i="16"/>
  <c r="K50" i="16"/>
  <c r="G50" i="16"/>
  <c r="K44" i="16"/>
  <c r="G44" i="16"/>
  <c r="K38" i="16"/>
  <c r="G38" i="16"/>
  <c r="G14" i="16"/>
  <c r="J50" i="16"/>
  <c r="J44" i="16"/>
  <c r="J38" i="16"/>
  <c r="G92" i="13"/>
  <c r="M92" i="13"/>
  <c r="Q92" i="13"/>
  <c r="U92" i="13"/>
  <c r="AC92" i="13"/>
  <c r="J92" i="13"/>
  <c r="P92" i="13"/>
  <c r="Z92" i="13"/>
  <c r="AE92" i="13"/>
  <c r="O92" i="13"/>
  <c r="L92" i="13"/>
  <c r="R92" i="13"/>
  <c r="AA92" i="13"/>
  <c r="H92" i="13"/>
  <c r="AD92" i="13"/>
  <c r="E92" i="13"/>
  <c r="N92" i="13"/>
  <c r="T92" i="13"/>
  <c r="N60" i="13"/>
  <c r="S60" i="13"/>
  <c r="AA60" i="13"/>
  <c r="AE60" i="13"/>
  <c r="E60" i="13"/>
  <c r="M60" i="13"/>
  <c r="T60" i="13"/>
  <c r="AC60" i="13"/>
  <c r="G60" i="13"/>
  <c r="O60" i="13"/>
  <c r="U60" i="13"/>
  <c r="AD60" i="13"/>
  <c r="J60" i="13"/>
  <c r="Q60" i="13"/>
  <c r="V60" i="13"/>
  <c r="L60" i="13"/>
  <c r="R60" i="13"/>
  <c r="AB60" i="13"/>
  <c r="S92" i="13"/>
  <c r="E90" i="13"/>
  <c r="L90" i="13"/>
  <c r="N90" i="13"/>
  <c r="R90" i="13"/>
  <c r="Z90" i="13"/>
  <c r="AD90" i="13"/>
  <c r="H80" i="13"/>
  <c r="D79" i="13"/>
  <c r="N66" i="13"/>
  <c r="S66" i="13"/>
  <c r="AA66" i="13"/>
  <c r="AE66" i="13"/>
  <c r="L66" i="13"/>
  <c r="R66" i="13"/>
  <c r="AB66" i="13"/>
  <c r="E66" i="13"/>
  <c r="M66" i="13"/>
  <c r="T66" i="13"/>
  <c r="AC66" i="13"/>
  <c r="G66" i="13"/>
  <c r="O66" i="13"/>
  <c r="U66" i="13"/>
  <c r="AD66" i="13"/>
  <c r="AB92" i="13"/>
  <c r="S90" i="13"/>
  <c r="AB86" i="13"/>
  <c r="D83" i="13"/>
  <c r="V66" i="13"/>
  <c r="AC90" i="13"/>
  <c r="O90" i="13"/>
  <c r="D69" i="13"/>
  <c r="AA90" i="13"/>
  <c r="Q90" i="13"/>
  <c r="J90" i="13"/>
  <c r="H82" i="13"/>
  <c r="S80" i="13"/>
  <c r="G74" i="13"/>
  <c r="M74" i="13"/>
  <c r="Q74" i="13"/>
  <c r="U74" i="13"/>
  <c r="J74" i="13"/>
  <c r="P74" i="13"/>
  <c r="V74" i="13"/>
  <c r="AD74" i="13"/>
  <c r="L74" i="13"/>
  <c r="R74" i="13"/>
  <c r="X74" i="13"/>
  <c r="AE74" i="13"/>
  <c r="E74" i="13"/>
  <c r="N74" i="13"/>
  <c r="AA74" i="13"/>
  <c r="Q66" i="13"/>
  <c r="D63" i="13"/>
  <c r="M64" i="13" s="1"/>
  <c r="T90" i="13"/>
  <c r="N68" i="13"/>
  <c r="S68" i="13"/>
  <c r="AA68" i="13"/>
  <c r="AE68" i="13"/>
  <c r="E68" i="13"/>
  <c r="M68" i="13"/>
  <c r="T68" i="13"/>
  <c r="AC68" i="13"/>
  <c r="G68" i="13"/>
  <c r="O68" i="13"/>
  <c r="U68" i="13"/>
  <c r="AD68" i="13"/>
  <c r="J68" i="13"/>
  <c r="Q68" i="13"/>
  <c r="V68" i="13"/>
  <c r="AE90" i="13"/>
  <c r="U90" i="13"/>
  <c r="P90" i="13"/>
  <c r="G90" i="13"/>
  <c r="H90" i="13"/>
  <c r="D87" i="13"/>
  <c r="S88" i="13" s="1"/>
  <c r="H86" i="13"/>
  <c r="N86" i="13"/>
  <c r="R86" i="13"/>
  <c r="Z86" i="13"/>
  <c r="AD86" i="13"/>
  <c r="J86" i="13"/>
  <c r="O86" i="13"/>
  <c r="S86" i="13"/>
  <c r="AA86" i="13"/>
  <c r="AE86" i="13"/>
  <c r="E86" i="13"/>
  <c r="L86" i="13"/>
  <c r="P86" i="13"/>
  <c r="T86" i="13"/>
  <c r="S84" i="13"/>
  <c r="AB82" i="13"/>
  <c r="D81" i="13"/>
  <c r="D77" i="13"/>
  <c r="AB78" i="13" s="1"/>
  <c r="O74" i="13"/>
  <c r="D71" i="13"/>
  <c r="AB72" i="13" s="1"/>
  <c r="L68" i="13"/>
  <c r="J66" i="13"/>
  <c r="H62" i="13"/>
  <c r="D61" i="13"/>
  <c r="N58" i="13"/>
  <c r="S58" i="13"/>
  <c r="AA58" i="13"/>
  <c r="AE58" i="13"/>
  <c r="L58" i="13"/>
  <c r="R58" i="13"/>
  <c r="AB58" i="13"/>
  <c r="E58" i="13"/>
  <c r="M58" i="13"/>
  <c r="T58" i="13"/>
  <c r="AC58" i="13"/>
  <c r="G58" i="13"/>
  <c r="O58" i="13"/>
  <c r="U58" i="13"/>
  <c r="AD58" i="13"/>
  <c r="D75" i="13"/>
  <c r="S74" i="13"/>
  <c r="H64" i="13"/>
  <c r="I50" i="13"/>
  <c r="N50" i="13"/>
  <c r="S50" i="13"/>
  <c r="X50" i="13"/>
  <c r="AD50" i="13"/>
  <c r="J50" i="13"/>
  <c r="O50" i="13"/>
  <c r="T50" i="13"/>
  <c r="AA50" i="13"/>
  <c r="L50" i="13"/>
  <c r="Q50" i="13"/>
  <c r="V50" i="13"/>
  <c r="AB50" i="13"/>
  <c r="M50" i="13"/>
  <c r="W46" i="13"/>
  <c r="I42" i="13"/>
  <c r="N42" i="13"/>
  <c r="S42" i="13"/>
  <c r="X42" i="13"/>
  <c r="AD42" i="13"/>
  <c r="J42" i="13"/>
  <c r="O42" i="13"/>
  <c r="T42" i="13"/>
  <c r="AA42" i="13"/>
  <c r="L42" i="13"/>
  <c r="Q42" i="13"/>
  <c r="V42" i="13"/>
  <c r="AB42" i="13"/>
  <c r="M42" i="13"/>
  <c r="I40" i="13"/>
  <c r="T40" i="13"/>
  <c r="AA40" i="13"/>
  <c r="J40" i="13"/>
  <c r="V40" i="13"/>
  <c r="AB40" i="13"/>
  <c r="L40" i="13"/>
  <c r="W40" i="13"/>
  <c r="AD40" i="13"/>
  <c r="H40" i="13"/>
  <c r="AB38" i="13"/>
  <c r="AB34" i="13"/>
  <c r="E32" i="13"/>
  <c r="I32" i="13"/>
  <c r="M32" i="13"/>
  <c r="X32" i="13"/>
  <c r="F32" i="13"/>
  <c r="J32" i="13"/>
  <c r="T32" i="13"/>
  <c r="AA32" i="13"/>
  <c r="G32" i="13"/>
  <c r="K32" i="13"/>
  <c r="V32" i="13"/>
  <c r="AD32" i="13"/>
  <c r="AB30" i="13"/>
  <c r="AB26" i="13"/>
  <c r="E24" i="13"/>
  <c r="I24" i="13"/>
  <c r="M24" i="13"/>
  <c r="X24" i="13"/>
  <c r="F24" i="13"/>
  <c r="J24" i="13"/>
  <c r="T24" i="13"/>
  <c r="AA24" i="13"/>
  <c r="G24" i="13"/>
  <c r="K24" i="13"/>
  <c r="V24" i="13"/>
  <c r="AD24" i="13"/>
  <c r="D21" i="13"/>
  <c r="AB22" i="13"/>
  <c r="AB74" i="13"/>
  <c r="H66" i="13"/>
  <c r="H58" i="13"/>
  <c r="H56" i="13"/>
  <c r="D55" i="13"/>
  <c r="D53" i="13"/>
  <c r="S48" i="13"/>
  <c r="I20" i="13"/>
  <c r="W20" i="13"/>
  <c r="J20" i="13"/>
  <c r="AA20" i="13"/>
  <c r="L20" i="13"/>
  <c r="AB20" i="13"/>
  <c r="H20" i="13"/>
  <c r="S76" i="13"/>
  <c r="H68" i="13"/>
  <c r="H60" i="13"/>
  <c r="I46" i="13"/>
  <c r="N46" i="13"/>
  <c r="S46" i="13"/>
  <c r="X46" i="13"/>
  <c r="AD46" i="13"/>
  <c r="J46" i="13"/>
  <c r="O46" i="13"/>
  <c r="T46" i="13"/>
  <c r="AA46" i="13"/>
  <c r="L46" i="13"/>
  <c r="Q46" i="13"/>
  <c r="V46" i="13"/>
  <c r="AB46" i="13"/>
  <c r="M46" i="13"/>
  <c r="E38" i="13"/>
  <c r="I38" i="13"/>
  <c r="M38" i="13"/>
  <c r="X38" i="13"/>
  <c r="F38" i="13"/>
  <c r="J38" i="13"/>
  <c r="T38" i="13"/>
  <c r="AA38" i="13"/>
  <c r="G38" i="13"/>
  <c r="K38" i="13"/>
  <c r="V38" i="13"/>
  <c r="W38" i="13"/>
  <c r="E34" i="13"/>
  <c r="I34" i="13"/>
  <c r="M34" i="13"/>
  <c r="X34" i="13"/>
  <c r="F34" i="13"/>
  <c r="J34" i="13"/>
  <c r="T34" i="13"/>
  <c r="AA34" i="13"/>
  <c r="G34" i="13"/>
  <c r="K34" i="13"/>
  <c r="V34" i="13"/>
  <c r="H34" i="13"/>
  <c r="E30" i="13"/>
  <c r="I30" i="13"/>
  <c r="M30" i="13"/>
  <c r="X30" i="13"/>
  <c r="F30" i="13"/>
  <c r="J30" i="13"/>
  <c r="T30" i="13"/>
  <c r="AA30" i="13"/>
  <c r="G30" i="13"/>
  <c r="K30" i="13"/>
  <c r="V30" i="13"/>
  <c r="W30" i="13"/>
  <c r="E26" i="13"/>
  <c r="I26" i="13"/>
  <c r="M26" i="13"/>
  <c r="X26" i="13"/>
  <c r="F26" i="13"/>
  <c r="J26" i="13"/>
  <c r="T26" i="13"/>
  <c r="AA26" i="13"/>
  <c r="G26" i="13"/>
  <c r="K26" i="13"/>
  <c r="V26" i="13"/>
  <c r="H26" i="13"/>
  <c r="D51" i="13"/>
  <c r="D47" i="13"/>
  <c r="D43" i="13"/>
  <c r="D35" i="13"/>
  <c r="AB32" i="13"/>
  <c r="D27" i="13"/>
  <c r="AB28" i="13" s="1"/>
  <c r="AB24" i="13"/>
  <c r="C59" i="12"/>
  <c r="C14" i="12"/>
  <c r="H52" i="13" l="1"/>
  <c r="R52" i="13"/>
  <c r="W52" i="13"/>
  <c r="AC52" i="13"/>
  <c r="I52" i="13"/>
  <c r="N52" i="13"/>
  <c r="X52" i="13"/>
  <c r="AD52" i="13"/>
  <c r="E52" i="13"/>
  <c r="J52" i="13"/>
  <c r="O52" i="13"/>
  <c r="T52" i="13"/>
  <c r="AA52" i="13"/>
  <c r="G52" i="13"/>
  <c r="AB52" i="13"/>
  <c r="V52" i="13"/>
  <c r="L52" i="13"/>
  <c r="Q52" i="13"/>
  <c r="J76" i="13"/>
  <c r="O76" i="13"/>
  <c r="AA76" i="13"/>
  <c r="AE76" i="13"/>
  <c r="H76" i="13"/>
  <c r="P76" i="13"/>
  <c r="U76" i="13"/>
  <c r="AD76" i="13"/>
  <c r="L76" i="13"/>
  <c r="Q76" i="13"/>
  <c r="X76" i="13"/>
  <c r="E76" i="13"/>
  <c r="R76" i="13"/>
  <c r="AB76" i="13"/>
  <c r="N76" i="13"/>
  <c r="T76" i="13"/>
  <c r="AC76" i="13"/>
  <c r="G76" i="13"/>
  <c r="N70" i="13"/>
  <c r="S70" i="13"/>
  <c r="AA70" i="13"/>
  <c r="AE70" i="13"/>
  <c r="G70" i="13"/>
  <c r="O70" i="13"/>
  <c r="U70" i="13"/>
  <c r="AD70" i="13"/>
  <c r="J70" i="13"/>
  <c r="Q70" i="13"/>
  <c r="V70" i="13"/>
  <c r="L70" i="13"/>
  <c r="R70" i="13"/>
  <c r="AB70" i="13"/>
  <c r="M70" i="13"/>
  <c r="T70" i="13"/>
  <c r="AC70" i="13"/>
  <c r="E70" i="13"/>
  <c r="E36" i="13"/>
  <c r="I36" i="13"/>
  <c r="M36" i="13"/>
  <c r="X36" i="13"/>
  <c r="F36" i="13"/>
  <c r="J36" i="13"/>
  <c r="T36" i="13"/>
  <c r="AA36" i="13"/>
  <c r="G36" i="13"/>
  <c r="K36" i="13"/>
  <c r="V36" i="13"/>
  <c r="L36" i="13"/>
  <c r="H36" i="13"/>
  <c r="W36" i="13"/>
  <c r="AD36" i="13"/>
  <c r="S52" i="13"/>
  <c r="G54" i="13"/>
  <c r="M54" i="13"/>
  <c r="R54" i="13"/>
  <c r="V54" i="13"/>
  <c r="AD54" i="13"/>
  <c r="N54" i="13"/>
  <c r="S54" i="13"/>
  <c r="AA54" i="13"/>
  <c r="AE54" i="13"/>
  <c r="J54" i="13"/>
  <c r="O54" i="13"/>
  <c r="T54" i="13"/>
  <c r="AB54" i="13"/>
  <c r="U54" i="13"/>
  <c r="AC54" i="13"/>
  <c r="E54" i="13"/>
  <c r="L54" i="13"/>
  <c r="Q54" i="13"/>
  <c r="E22" i="13"/>
  <c r="I22" i="13"/>
  <c r="M22" i="13"/>
  <c r="X22" i="13"/>
  <c r="F22" i="13"/>
  <c r="J22" i="13"/>
  <c r="T22" i="13"/>
  <c r="AA22" i="13"/>
  <c r="G22" i="13"/>
  <c r="K22" i="13"/>
  <c r="V22" i="13"/>
  <c r="W22" i="13"/>
  <c r="L22" i="13"/>
  <c r="AD22" i="13"/>
  <c r="H22" i="13"/>
  <c r="H78" i="13"/>
  <c r="E82" i="13"/>
  <c r="L82" i="13"/>
  <c r="P82" i="13"/>
  <c r="T82" i="13"/>
  <c r="G82" i="13"/>
  <c r="M82" i="13"/>
  <c r="Q82" i="13"/>
  <c r="U82" i="13"/>
  <c r="AC82" i="13"/>
  <c r="N82" i="13"/>
  <c r="R82" i="13"/>
  <c r="Y82" i="13"/>
  <c r="AD82" i="13"/>
  <c r="AA82" i="13"/>
  <c r="J82" i="13"/>
  <c r="AE82" i="13"/>
  <c r="O82" i="13"/>
  <c r="S82" i="13"/>
  <c r="H70" i="13"/>
  <c r="N72" i="13"/>
  <c r="R72" i="13"/>
  <c r="V72" i="13"/>
  <c r="AD72" i="13"/>
  <c r="J72" i="13"/>
  <c r="P72" i="13"/>
  <c r="U72" i="13"/>
  <c r="AE72" i="13"/>
  <c r="L72" i="13"/>
  <c r="Q72" i="13"/>
  <c r="AA72" i="13"/>
  <c r="E72" i="13"/>
  <c r="S72" i="13"/>
  <c r="O72" i="13"/>
  <c r="T72" i="13"/>
  <c r="AC72" i="13"/>
  <c r="G72" i="13"/>
  <c r="L44" i="13"/>
  <c r="Q44" i="13"/>
  <c r="V44" i="13"/>
  <c r="AB44" i="13"/>
  <c r="H44" i="13"/>
  <c r="M44" i="13"/>
  <c r="R44" i="13"/>
  <c r="W44" i="13"/>
  <c r="AC44" i="13"/>
  <c r="I44" i="13"/>
  <c r="N44" i="13"/>
  <c r="X44" i="13"/>
  <c r="AD44" i="13"/>
  <c r="O44" i="13"/>
  <c r="J44" i="13"/>
  <c r="T44" i="13"/>
  <c r="AA44" i="13"/>
  <c r="AB36" i="13"/>
  <c r="H54" i="13"/>
  <c r="H72" i="13"/>
  <c r="S44" i="13"/>
  <c r="M76" i="13"/>
  <c r="G88" i="13"/>
  <c r="M88" i="13"/>
  <c r="Q88" i="13"/>
  <c r="U88" i="13"/>
  <c r="AC88" i="13"/>
  <c r="N88" i="13"/>
  <c r="R88" i="13"/>
  <c r="J88" i="13"/>
  <c r="O88" i="13"/>
  <c r="AA88" i="13"/>
  <c r="AE88" i="13"/>
  <c r="E88" i="13"/>
  <c r="Z88" i="13"/>
  <c r="L88" i="13"/>
  <c r="AB88" i="13"/>
  <c r="T88" i="13"/>
  <c r="P88" i="13"/>
  <c r="AD88" i="13"/>
  <c r="N64" i="13"/>
  <c r="S64" i="13"/>
  <c r="AA64" i="13"/>
  <c r="AE64" i="13"/>
  <c r="J64" i="13"/>
  <c r="Q64" i="13"/>
  <c r="V64" i="13"/>
  <c r="L64" i="13"/>
  <c r="R64" i="13"/>
  <c r="AB64" i="13"/>
  <c r="E64" i="13"/>
  <c r="T64" i="13"/>
  <c r="AC64" i="13"/>
  <c r="G64" i="13"/>
  <c r="O64" i="13"/>
  <c r="U64" i="13"/>
  <c r="AD64" i="13"/>
  <c r="N78" i="13"/>
  <c r="R78" i="13"/>
  <c r="Y78" i="13"/>
  <c r="J78" i="13"/>
  <c r="P78" i="13"/>
  <c r="U78" i="13"/>
  <c r="AD78" i="13"/>
  <c r="L78" i="13"/>
  <c r="Q78" i="13"/>
  <c r="AA78" i="13"/>
  <c r="AE78" i="13"/>
  <c r="E78" i="13"/>
  <c r="S78" i="13"/>
  <c r="O78" i="13"/>
  <c r="T78" i="13"/>
  <c r="AC78" i="13"/>
  <c r="G78" i="13"/>
  <c r="E28" i="13"/>
  <c r="I28" i="13"/>
  <c r="M28" i="13"/>
  <c r="X28" i="13"/>
  <c r="F28" i="13"/>
  <c r="J28" i="13"/>
  <c r="T28" i="13"/>
  <c r="AA28" i="13"/>
  <c r="G28" i="13"/>
  <c r="K28" i="13"/>
  <c r="V28" i="13"/>
  <c r="L28" i="13"/>
  <c r="H28" i="13"/>
  <c r="W28" i="13"/>
  <c r="AD28" i="13"/>
  <c r="L48" i="13"/>
  <c r="Q48" i="13"/>
  <c r="V48" i="13"/>
  <c r="AB48" i="13"/>
  <c r="H48" i="13"/>
  <c r="M48" i="13"/>
  <c r="R48" i="13"/>
  <c r="W48" i="13"/>
  <c r="AC48" i="13"/>
  <c r="I48" i="13"/>
  <c r="N48" i="13"/>
  <c r="X48" i="13"/>
  <c r="AD48" i="13"/>
  <c r="O48" i="13"/>
  <c r="T48" i="13"/>
  <c r="AA48" i="13"/>
  <c r="J48" i="13"/>
  <c r="N56" i="13"/>
  <c r="S56" i="13"/>
  <c r="AA56" i="13"/>
  <c r="J56" i="13"/>
  <c r="Q56" i="13"/>
  <c r="V56" i="13"/>
  <c r="AE56" i="13"/>
  <c r="M56" i="13"/>
  <c r="U56" i="13"/>
  <c r="E56" i="13"/>
  <c r="O56" i="13"/>
  <c r="AB56" i="13"/>
  <c r="G56" i="13"/>
  <c r="R56" i="13"/>
  <c r="AC56" i="13"/>
  <c r="L56" i="13"/>
  <c r="T56" i="13"/>
  <c r="AD56" i="13"/>
  <c r="M52" i="13"/>
  <c r="N62" i="13"/>
  <c r="S62" i="13"/>
  <c r="AA62" i="13"/>
  <c r="AE62" i="13"/>
  <c r="G62" i="13"/>
  <c r="O62" i="13"/>
  <c r="U62" i="13"/>
  <c r="AD62" i="13"/>
  <c r="J62" i="13"/>
  <c r="Q62" i="13"/>
  <c r="V62" i="13"/>
  <c r="L62" i="13"/>
  <c r="R62" i="13"/>
  <c r="AB62" i="13"/>
  <c r="E62" i="13"/>
  <c r="M62" i="13"/>
  <c r="T62" i="13"/>
  <c r="AC62" i="13"/>
  <c r="M72" i="13"/>
  <c r="M78" i="13"/>
  <c r="H88" i="13"/>
  <c r="J84" i="13"/>
  <c r="O84" i="13"/>
  <c r="AA84" i="13"/>
  <c r="AE84" i="13"/>
  <c r="E84" i="13"/>
  <c r="L84" i="13"/>
  <c r="P84" i="13"/>
  <c r="T84" i="13"/>
  <c r="AB84" i="13"/>
  <c r="G84" i="13"/>
  <c r="M84" i="13"/>
  <c r="Q84" i="13"/>
  <c r="U84" i="13"/>
  <c r="AC84" i="13"/>
  <c r="R84" i="13"/>
  <c r="Y84" i="13"/>
  <c r="H84" i="13"/>
  <c r="AD84" i="13"/>
  <c r="N84" i="13"/>
  <c r="G80" i="13"/>
  <c r="M80" i="13"/>
  <c r="Q80" i="13"/>
  <c r="U80" i="13"/>
  <c r="AC80" i="13"/>
  <c r="N80" i="13"/>
  <c r="R80" i="13"/>
  <c r="Y80" i="13"/>
  <c r="AD80" i="13"/>
  <c r="J80" i="13"/>
  <c r="O80" i="13"/>
  <c r="AA80" i="13"/>
  <c r="AE80" i="13"/>
  <c r="L80" i="13"/>
  <c r="P80" i="13"/>
  <c r="AB80" i="13"/>
  <c r="T80" i="13"/>
  <c r="E80" i="13"/>
  <c r="C61" i="12"/>
  <c r="D16" i="12" l="1"/>
  <c r="D18" i="12"/>
  <c r="D20" i="12"/>
  <c r="D22" i="12"/>
  <c r="D24" i="12"/>
  <c r="D35" i="12"/>
  <c r="D37" i="12"/>
  <c r="D39" i="12"/>
  <c r="D48" i="12"/>
  <c r="D50" i="12"/>
  <c r="D61" i="12"/>
  <c r="D26" i="12"/>
  <c r="D28" i="12"/>
  <c r="D41" i="12"/>
  <c r="D43" i="12"/>
  <c r="D8" i="12"/>
  <c r="D10" i="12"/>
  <c r="D12" i="12"/>
  <c r="D27" i="12"/>
  <c r="D29" i="12"/>
  <c r="D31" i="12"/>
  <c r="D42" i="12"/>
  <c r="D44" i="12"/>
  <c r="D53" i="12"/>
  <c r="D55" i="12"/>
  <c r="D57" i="12"/>
  <c r="D58" i="12"/>
  <c r="D40" i="12"/>
  <c r="D21" i="12"/>
  <c r="D60" i="12"/>
  <c r="D45" i="12"/>
  <c r="D30" i="12"/>
  <c r="D15" i="12"/>
  <c r="D47" i="12"/>
  <c r="D49" i="12"/>
  <c r="D19" i="12"/>
  <c r="D54" i="12"/>
  <c r="D36" i="12"/>
  <c r="D17" i="12"/>
  <c r="D56" i="12"/>
  <c r="D46" i="12"/>
  <c r="D33" i="12"/>
  <c r="D11" i="12"/>
  <c r="D25" i="12"/>
  <c r="D51" i="12"/>
  <c r="D32" i="12"/>
  <c r="D13" i="12"/>
  <c r="D52" i="12"/>
  <c r="D38" i="12"/>
  <c r="D23" i="12"/>
  <c r="D7" i="12"/>
  <c r="D9" i="12"/>
  <c r="D34" i="12"/>
  <c r="D14" i="12"/>
  <c r="D59" i="12"/>
</calcChain>
</file>

<file path=xl/sharedStrings.xml><?xml version="1.0" encoding="utf-8"?>
<sst xmlns="http://schemas.openxmlformats.org/spreadsheetml/2006/main" count="689" uniqueCount="397">
  <si>
    <t>２．出荷数量</t>
  </si>
  <si>
    <t>４．一世帯当り年間購入数量・支出金額の推移</t>
    <phoneticPr fontId="3"/>
  </si>
  <si>
    <t>　シート見出しをクリックしてご覧ください。</t>
    <rPh sb="4" eb="6">
      <t>ミダ</t>
    </rPh>
    <rPh sb="15" eb="16">
      <t>ラン</t>
    </rPh>
    <phoneticPr fontId="3"/>
  </si>
  <si>
    <t>　日本醤油協会が行っている。</t>
    <phoneticPr fontId="3"/>
  </si>
  <si>
    <t>⑤平成22年以降は農林水産省大臣官房資料による。調査・集計については、引き続き</t>
    <rPh sb="1" eb="3">
      <t>ヘイセイ</t>
    </rPh>
    <rPh sb="5" eb="6">
      <t>ネン</t>
    </rPh>
    <rPh sb="6" eb="8">
      <t>イコウ</t>
    </rPh>
    <rPh sb="9" eb="11">
      <t>ノウリン</t>
    </rPh>
    <rPh sb="11" eb="13">
      <t>スイサン</t>
    </rPh>
    <rPh sb="13" eb="14">
      <t>ショウ</t>
    </rPh>
    <rPh sb="14" eb="16">
      <t>ダイジン</t>
    </rPh>
    <rPh sb="16" eb="18">
      <t>カンボウ</t>
    </rPh>
    <rPh sb="18" eb="20">
      <t>シリョウ</t>
    </rPh>
    <rPh sb="24" eb="26">
      <t>チョウサ</t>
    </rPh>
    <rPh sb="27" eb="29">
      <t>シュウケイ</t>
    </rPh>
    <rPh sb="35" eb="36">
      <t>ヒ</t>
    </rPh>
    <rPh sb="37" eb="38">
      <t>ツヅ</t>
    </rPh>
    <phoneticPr fontId="3"/>
  </si>
  <si>
    <t>　いた企業数が明確になり、修正した。</t>
    <rPh sb="13" eb="15">
      <t>シュウセイ</t>
    </rPh>
    <phoneticPr fontId="3"/>
  </si>
  <si>
    <t>　ていた企業(工場)数を各都道府県組合に照会して精査した結果、これまで漏れて</t>
    <rPh sb="13" eb="17">
      <t>トドウフケン</t>
    </rPh>
    <rPh sb="17" eb="19">
      <t>クミアイ</t>
    </rPh>
    <rPh sb="20" eb="22">
      <t>ショウカイ</t>
    </rPh>
    <rPh sb="24" eb="26">
      <t>セイサ</t>
    </rPh>
    <rPh sb="28" eb="30">
      <t>ケッカ</t>
    </rPh>
    <rPh sb="35" eb="36">
      <t>モ</t>
    </rPh>
    <phoneticPr fontId="3"/>
  </si>
  <si>
    <t>　日本醤油協会が調査・集計を行った。そのため、これまで農政事務所で把握され</t>
    <rPh sb="27" eb="29">
      <t>ノウセイ</t>
    </rPh>
    <rPh sb="29" eb="31">
      <t>ジム</t>
    </rPh>
    <rPh sb="31" eb="32">
      <t>ショ</t>
    </rPh>
    <rPh sb="33" eb="35">
      <t>ハアク</t>
    </rPh>
    <phoneticPr fontId="3"/>
  </si>
  <si>
    <t>④平成17年から平成21年までは、農林水産省総合食料局調査を醤油業界が受託し、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27" eb="29">
      <t>チョウサ</t>
    </rPh>
    <rPh sb="30" eb="32">
      <t>ショウユ</t>
    </rPh>
    <rPh sb="32" eb="34">
      <t>ギョウカイ</t>
    </rPh>
    <rPh sb="35" eb="37">
      <t>ジュタク</t>
    </rPh>
    <phoneticPr fontId="3"/>
  </si>
  <si>
    <t>③平成15年から平成21年までは、農林水産省総合食料局資料による。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19" eb="22">
      <t>スイサンショウ</t>
    </rPh>
    <rPh sb="22" eb="24">
      <t>ソウゴウ</t>
    </rPh>
    <rPh sb="24" eb="26">
      <t>ショクリョウ</t>
    </rPh>
    <rPh sb="26" eb="27">
      <t>キョク</t>
    </rPh>
    <rPh sb="27" eb="29">
      <t>シリョウ</t>
    </rPh>
    <phoneticPr fontId="3"/>
  </si>
  <si>
    <t>②昭和40年から平成14年までは、農林水産省食糧庁資料による。</t>
    <rPh sb="1" eb="3">
      <t>ショウワ</t>
    </rPh>
    <rPh sb="5" eb="6">
      <t>ネン</t>
    </rPh>
    <rPh sb="8" eb="10">
      <t>ヘイセイ</t>
    </rPh>
    <rPh sb="12" eb="13">
      <t>ネン</t>
    </rPh>
    <rPh sb="17" eb="19">
      <t>ノウリン</t>
    </rPh>
    <rPh sb="19" eb="21">
      <t>スイサン</t>
    </rPh>
    <rPh sb="21" eb="22">
      <t>ショウ</t>
    </rPh>
    <rPh sb="22" eb="25">
      <t>ショクリョウチョウ</t>
    </rPh>
    <rPh sb="25" eb="27">
      <t>シリョウ</t>
    </rPh>
    <phoneticPr fontId="3"/>
  </si>
  <si>
    <t>①昭和30年、35年は業界推定による。</t>
    <rPh sb="9" eb="10">
      <t>ネン</t>
    </rPh>
    <rPh sb="11" eb="13">
      <t>ギョウカイ</t>
    </rPh>
    <rPh sb="13" eb="15">
      <t>スイテイ</t>
    </rPh>
    <phoneticPr fontId="3"/>
  </si>
  <si>
    <t>(注)</t>
    <rPh sb="1" eb="2">
      <t>チュウ</t>
    </rPh>
    <phoneticPr fontId="3"/>
  </si>
  <si>
    <t>2019</t>
  </si>
  <si>
    <t>元</t>
    <rPh sb="0" eb="1">
      <t>モト</t>
    </rPh>
    <phoneticPr fontId="3"/>
  </si>
  <si>
    <t>令和</t>
    <rPh sb="0" eb="2">
      <t>レイワ</t>
    </rPh>
    <phoneticPr fontId="3"/>
  </si>
  <si>
    <t>2018</t>
  </si>
  <si>
    <t>2017</t>
  </si>
  <si>
    <t>2016</t>
  </si>
  <si>
    <t>2015</t>
  </si>
  <si>
    <t>2014</t>
  </si>
  <si>
    <t>2013</t>
  </si>
  <si>
    <t>2012</t>
    <phoneticPr fontId="3"/>
  </si>
  <si>
    <t>2011</t>
    <phoneticPr fontId="3"/>
  </si>
  <si>
    <t>2010</t>
    <phoneticPr fontId="3"/>
  </si>
  <si>
    <t>2009</t>
    <phoneticPr fontId="3"/>
  </si>
  <si>
    <t>2008</t>
    <phoneticPr fontId="3"/>
  </si>
  <si>
    <t>2007</t>
    <phoneticPr fontId="3"/>
  </si>
  <si>
    <t>2006</t>
    <phoneticPr fontId="3"/>
  </si>
  <si>
    <t>－</t>
    <phoneticPr fontId="3"/>
  </si>
  <si>
    <t>2005</t>
    <phoneticPr fontId="3"/>
  </si>
  <si>
    <t>2004</t>
    <phoneticPr fontId="3"/>
  </si>
  <si>
    <t>2003</t>
    <phoneticPr fontId="3"/>
  </si>
  <si>
    <t>2002</t>
    <phoneticPr fontId="3"/>
  </si>
  <si>
    <t>2001</t>
    <phoneticPr fontId="3"/>
  </si>
  <si>
    <t>元</t>
    <rPh sb="0" eb="1">
      <t>ゲン</t>
    </rPh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</si>
  <si>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</si>
  <si>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</si>
  <si>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％</t>
    <phoneticPr fontId="3"/>
  </si>
  <si>
    <t>減少数</t>
    <rPh sb="0" eb="2">
      <t>ゲンショウ</t>
    </rPh>
    <rPh sb="2" eb="3">
      <t>スウ</t>
    </rPh>
    <phoneticPr fontId="3"/>
  </si>
  <si>
    <t>昭和３０年対比</t>
    <rPh sb="0" eb="2">
      <t>ショウワ</t>
    </rPh>
    <rPh sb="4" eb="5">
      <t>ネン</t>
    </rPh>
    <rPh sb="5" eb="7">
      <t>タイヒ</t>
    </rPh>
    <phoneticPr fontId="3"/>
  </si>
  <si>
    <t>前回対比</t>
    <rPh sb="0" eb="2">
      <t>ゼンカイ</t>
    </rPh>
    <rPh sb="2" eb="4">
      <t>タイヒ</t>
    </rPh>
    <phoneticPr fontId="3"/>
  </si>
  <si>
    <t>企業(工場）数</t>
    <rPh sb="0" eb="2">
      <t>キギョウ</t>
    </rPh>
    <rPh sb="3" eb="5">
      <t>コウジョウ</t>
    </rPh>
    <rPh sb="6" eb="7">
      <t>スウ</t>
    </rPh>
    <phoneticPr fontId="3"/>
  </si>
  <si>
    <t>暦　年</t>
    <rPh sb="0" eb="1">
      <t>コヨミ</t>
    </rPh>
    <rPh sb="2" eb="3">
      <t>トシ</t>
    </rPh>
    <phoneticPr fontId="3"/>
  </si>
  <si>
    <t>　</t>
    <phoneticPr fontId="3"/>
  </si>
  <si>
    <t>④輸出の中止と再開：昭和16年頃に中止／昭和24年に再開</t>
    <rPh sb="4" eb="6">
      <t>チュウシ</t>
    </rPh>
    <rPh sb="7" eb="9">
      <t>サイカイ</t>
    </rPh>
    <rPh sb="17" eb="19">
      <t>チュウシ</t>
    </rPh>
    <rPh sb="26" eb="28">
      <t>サイカイ</t>
    </rPh>
    <phoneticPr fontId="3"/>
  </si>
  <si>
    <t>③オイルショック：（第1次）昭和48年、（第2次）昭和52年</t>
    <rPh sb="10" eb="11">
      <t>ダイ</t>
    </rPh>
    <rPh sb="12" eb="13">
      <t>ジ</t>
    </rPh>
    <rPh sb="14" eb="16">
      <t>ショウワ</t>
    </rPh>
    <rPh sb="18" eb="19">
      <t>ネン</t>
    </rPh>
    <rPh sb="21" eb="22">
      <t>ダイ</t>
    </rPh>
    <rPh sb="23" eb="24">
      <t>ジ</t>
    </rPh>
    <rPh sb="25" eb="27">
      <t>ショウワ</t>
    </rPh>
    <rPh sb="29" eb="30">
      <t>ネン</t>
    </rPh>
    <phoneticPr fontId="3"/>
  </si>
  <si>
    <t>②価格改定：昭和36年、40年、42年、45年、48年、49年、51年、55年、平成2年、20年（昭和48年から49年にかけて3回の価格改定を実施）</t>
    <rPh sb="47" eb="48">
      <t>ネン</t>
    </rPh>
    <phoneticPr fontId="3"/>
  </si>
  <si>
    <t>①価格統制：昭和14年、価格統制撤廃：昭和25年</t>
    <rPh sb="1" eb="3">
      <t>カカク</t>
    </rPh>
    <rPh sb="3" eb="5">
      <t>トウセイ</t>
    </rPh>
    <rPh sb="6" eb="8">
      <t>ショウワ</t>
    </rPh>
    <rPh sb="10" eb="11">
      <t>ネン</t>
    </rPh>
    <phoneticPr fontId="3"/>
  </si>
  <si>
    <t>(参考)</t>
    <rPh sb="1" eb="3">
      <t>サンコウ</t>
    </rPh>
    <phoneticPr fontId="3"/>
  </si>
  <si>
    <t>⑦平成19年の出荷数量は訂正があったため修正した。訂正前「921,455KL」</t>
    <rPh sb="1" eb="3">
      <t>ヘイセイ</t>
    </rPh>
    <rPh sb="5" eb="6">
      <t>ネン</t>
    </rPh>
    <rPh sb="7" eb="9">
      <t>シュッカ</t>
    </rPh>
    <rPh sb="9" eb="11">
      <t>スウリョウ</t>
    </rPh>
    <rPh sb="12" eb="14">
      <t>テイセイ</t>
    </rPh>
    <rPh sb="20" eb="22">
      <t>シュウセイ</t>
    </rPh>
    <rPh sb="25" eb="27">
      <t>テイセイ</t>
    </rPh>
    <rPh sb="27" eb="28">
      <t>マエ</t>
    </rPh>
    <phoneticPr fontId="3"/>
  </si>
  <si>
    <t>⑥年次対比は、平成元年を100％として算出。</t>
    <rPh sb="1" eb="3">
      <t>ネンジ</t>
    </rPh>
    <rPh sb="3" eb="5">
      <t>タイヒ</t>
    </rPh>
    <rPh sb="9" eb="10">
      <t>ゲン</t>
    </rPh>
    <phoneticPr fontId="3"/>
  </si>
  <si>
    <t>　が「混合」となったため、平成16年以降は新分類による取りまとめとなっている。</t>
    <rPh sb="13" eb="15">
      <t>ヘイセイ</t>
    </rPh>
    <rPh sb="17" eb="18">
      <t>ネン</t>
    </rPh>
    <rPh sb="18" eb="20">
      <t>イコウ</t>
    </rPh>
    <rPh sb="21" eb="22">
      <t>シン</t>
    </rPh>
    <rPh sb="22" eb="24">
      <t>ブンルイ</t>
    </rPh>
    <rPh sb="27" eb="28">
      <t>ト</t>
    </rPh>
    <phoneticPr fontId="3"/>
  </si>
  <si>
    <t>　しょうゆのＪＡＳ規格見直しにより、平成16年10月13日から「新式醸造」が「混合醸造」と「混合」に分類され、「アミノ酸液混合」</t>
    <rPh sb="9" eb="11">
      <t>キカク</t>
    </rPh>
    <rPh sb="11" eb="13">
      <t>ミナオ</t>
    </rPh>
    <rPh sb="18" eb="20">
      <t>ヘイセイ</t>
    </rPh>
    <rPh sb="22" eb="23">
      <t>ネン</t>
    </rPh>
    <rPh sb="25" eb="26">
      <t>ガツ</t>
    </rPh>
    <rPh sb="28" eb="29">
      <t>ニチ</t>
    </rPh>
    <rPh sb="32" eb="34">
      <t>シンシキ</t>
    </rPh>
    <rPh sb="34" eb="36">
      <t>ジョウゾウ</t>
    </rPh>
    <rPh sb="39" eb="41">
      <t>コンゴウ</t>
    </rPh>
    <rPh sb="41" eb="43">
      <t>ジョウゾウ</t>
    </rPh>
    <rPh sb="46" eb="48">
      <t>コンゴウ</t>
    </rPh>
    <rPh sb="50" eb="52">
      <t>ブンルイ</t>
    </rPh>
    <rPh sb="59" eb="60">
      <t>サン</t>
    </rPh>
    <rPh sb="60" eb="61">
      <t>エキ</t>
    </rPh>
    <rPh sb="61" eb="63">
      <t>コンゴウ</t>
    </rPh>
    <phoneticPr fontId="3"/>
  </si>
  <si>
    <t>⑤製造方法別内訳の空欄は、調査項目がなかったため。平成11年以降は業界による調査を基に一部推計。</t>
    <rPh sb="1" eb="3">
      <t>セイゾウ</t>
    </rPh>
    <rPh sb="3" eb="5">
      <t>ホウホウ</t>
    </rPh>
    <rPh sb="5" eb="6">
      <t>ベツ</t>
    </rPh>
    <rPh sb="25" eb="27">
      <t>ヘイセイ</t>
    </rPh>
    <rPh sb="29" eb="30">
      <t>ネン</t>
    </rPh>
    <rPh sb="30" eb="32">
      <t>イコウ</t>
    </rPh>
    <rPh sb="33" eb="35">
      <t>ギョウカイ</t>
    </rPh>
    <rPh sb="38" eb="40">
      <t>チョウサ</t>
    </rPh>
    <rPh sb="41" eb="42">
      <t>モト</t>
    </rPh>
    <rPh sb="43" eb="45">
      <t>イチブ</t>
    </rPh>
    <rPh sb="45" eb="47">
      <t>スイケイ</t>
    </rPh>
    <phoneticPr fontId="3"/>
  </si>
  <si>
    <t>　同一資料でないため一致しない。なお、平成7年以降は出荷数量と種類別内訳は同一資料で把握している。</t>
    <phoneticPr fontId="3"/>
  </si>
  <si>
    <t>④種類別内訳の空欄は、調査項目がなかったためで、昭和49～平成4年までの種類別内訳は、3年毎に調査したものであり出荷数量とは</t>
    <rPh sb="7" eb="9">
      <t>クウラン</t>
    </rPh>
    <phoneticPr fontId="3"/>
  </si>
  <si>
    <t>③輸出含む。</t>
    <phoneticPr fontId="3"/>
  </si>
  <si>
    <t>②昭和31年までは生産量。</t>
    <rPh sb="1" eb="3">
      <t>ショウワ</t>
    </rPh>
    <rPh sb="5" eb="6">
      <t>ネン</t>
    </rPh>
    <rPh sb="9" eb="11">
      <t>セイサン</t>
    </rPh>
    <rPh sb="11" eb="12">
      <t>リョウ</t>
    </rPh>
    <phoneticPr fontId="3"/>
  </si>
  <si>
    <t>①農林水産省大臣官房（平成14年までは農林水産省食糧庁、平成21年までは農林水産省総合食料局）資料をもとに一部業界推計による。</t>
    <phoneticPr fontId="3"/>
  </si>
  <si>
    <t>13.8</t>
    <phoneticPr fontId="3"/>
  </si>
  <si>
    <t>14.0</t>
    <phoneticPr fontId="3"/>
  </si>
  <si>
    <t>14.5</t>
    <phoneticPr fontId="3"/>
  </si>
  <si>
    <t>14.8</t>
    <phoneticPr fontId="3"/>
  </si>
  <si>
    <t>14.6</t>
    <phoneticPr fontId="3"/>
  </si>
  <si>
    <t>15.0</t>
    <phoneticPr fontId="3"/>
  </si>
  <si>
    <t>4.0</t>
    <phoneticPr fontId="3"/>
  </si>
  <si>
    <t>19.0</t>
    <phoneticPr fontId="3"/>
  </si>
  <si>
    <t>5.0</t>
    <phoneticPr fontId="3"/>
  </si>
  <si>
    <t>（次ページへ続く）</t>
    <rPh sb="1" eb="2">
      <t>ツギ</t>
    </rPh>
    <rPh sb="6" eb="7">
      <t>ツヅ</t>
    </rPh>
    <phoneticPr fontId="3"/>
  </si>
  <si>
    <t>25.0</t>
    <phoneticPr fontId="3"/>
  </si>
  <si>
    <t>6.0</t>
    <phoneticPr fontId="3"/>
  </si>
  <si>
    <t>―</t>
    <phoneticPr fontId="3"/>
  </si>
  <si>
    <t>構成比</t>
    <rPh sb="0" eb="3">
      <t>コウセイヒ</t>
    </rPh>
    <phoneticPr fontId="3"/>
  </si>
  <si>
    <t>混合</t>
    <rPh sb="0" eb="2">
      <t>コンゴウ</t>
    </rPh>
    <phoneticPr fontId="3"/>
  </si>
  <si>
    <t>混合醸造</t>
    <rPh sb="0" eb="2">
      <t>コンゴウ</t>
    </rPh>
    <rPh sb="2" eb="4">
      <t>ジョウゾウ</t>
    </rPh>
    <phoneticPr fontId="3"/>
  </si>
  <si>
    <t>本醸造</t>
    <rPh sb="0" eb="1">
      <t>ホン</t>
    </rPh>
    <rPh sb="1" eb="3">
      <t>ジョウゾウ</t>
    </rPh>
    <phoneticPr fontId="3"/>
  </si>
  <si>
    <t>しろ</t>
    <phoneticPr fontId="3"/>
  </si>
  <si>
    <t>さいしこみ</t>
    <phoneticPr fontId="3"/>
  </si>
  <si>
    <t>たまり</t>
    <phoneticPr fontId="3"/>
  </si>
  <si>
    <t>うすくち</t>
    <phoneticPr fontId="3"/>
  </si>
  <si>
    <t>こいくち</t>
    <phoneticPr fontId="3"/>
  </si>
  <si>
    <t>平成元年対比</t>
    <rPh sb="0" eb="2">
      <t>ヘイセイ</t>
    </rPh>
    <rPh sb="2" eb="4">
      <t>ガンネン</t>
    </rPh>
    <rPh sb="4" eb="6">
      <t>タイヒ</t>
    </rPh>
    <phoneticPr fontId="3"/>
  </si>
  <si>
    <t>前年比</t>
    <rPh sb="0" eb="3">
      <t>ゼンネンヒ</t>
    </rPh>
    <phoneticPr fontId="3"/>
  </si>
  <si>
    <t>製造方法別内訳</t>
    <rPh sb="0" eb="2">
      <t>セイゾウ</t>
    </rPh>
    <rPh sb="2" eb="4">
      <t>ホウホウ</t>
    </rPh>
    <rPh sb="4" eb="5">
      <t>ベツ</t>
    </rPh>
    <rPh sb="5" eb="7">
      <t>ウチワケ</t>
    </rPh>
    <phoneticPr fontId="3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</si>
  <si>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ワケ</t>
    </rPh>
    <phoneticPr fontId="3"/>
  </si>
  <si>
    <t>出荷数量計</t>
    <rPh sb="0" eb="2">
      <t>シュッカ</t>
    </rPh>
    <rPh sb="2" eb="4">
      <t>スウリョウ</t>
    </rPh>
    <rPh sb="4" eb="5">
      <t>ケイ</t>
    </rPh>
    <phoneticPr fontId="3"/>
  </si>
  <si>
    <t xml:space="preserve">        「しょうゆ→自家加工用」の合計である。</t>
    <phoneticPr fontId="3"/>
  </si>
  <si>
    <t xml:space="preserve">     ③しょうゆ出荷数量合計は、「生揚→販売用→しょうゆ工場以外」、「生揚→自家加工用」、「しょうゆ→販売用」及び</t>
    <rPh sb="57" eb="58">
      <t>オヨ</t>
    </rPh>
    <phoneticPr fontId="3"/>
  </si>
  <si>
    <t xml:space="preserve">     ②しょうゆ出荷数量合計欄の●数字は、それぞれしょうゆ出荷数量の多い順である。</t>
    <rPh sb="14" eb="15">
      <t>ゴウ</t>
    </rPh>
    <phoneticPr fontId="3"/>
  </si>
  <si>
    <t>(注)①農林水産省大臣官房資料による。（但し、一部については業界推計）</t>
    <rPh sb="1" eb="2">
      <t>チュウ</t>
    </rPh>
    <rPh sb="9" eb="11">
      <t>ダイジン</t>
    </rPh>
    <rPh sb="11" eb="13">
      <t>カンボウ</t>
    </rPh>
    <phoneticPr fontId="3"/>
  </si>
  <si>
    <t>合　計</t>
    <rPh sb="0" eb="1">
      <t>ゴウ</t>
    </rPh>
    <rPh sb="2" eb="3">
      <t>ケイ</t>
    </rPh>
    <phoneticPr fontId="3"/>
  </si>
  <si>
    <t>沖縄</t>
  </si>
  <si>
    <t>小計</t>
    <rPh sb="0" eb="2">
      <t>ショウケイ</t>
    </rPh>
    <phoneticPr fontId="3"/>
  </si>
  <si>
    <t>鹿児島</t>
  </si>
  <si>
    <t>宮崎</t>
  </si>
  <si>
    <t>➏</t>
    <phoneticPr fontId="3"/>
  </si>
  <si>
    <t>大分</t>
  </si>
  <si>
    <t>熊本</t>
  </si>
  <si>
    <t>長崎</t>
  </si>
  <si>
    <t>佐賀</t>
  </si>
  <si>
    <t>➒</t>
    <phoneticPr fontId="3"/>
  </si>
  <si>
    <t>福岡</t>
  </si>
  <si>
    <t>高知</t>
  </si>
  <si>
    <t>愛媛</t>
  </si>
  <si>
    <t>➎</t>
    <phoneticPr fontId="3"/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</si>
  <si>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</si>
  <si>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</si>
  <si>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</si>
  <si>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</si>
  <si>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</si>
  <si>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</si>
  <si>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</si>
  <si>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</si>
  <si>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</si>
  <si>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➋</t>
    <phoneticPr fontId="3"/>
  </si>
  <si>
    <t>兵庫</t>
  </si>
  <si>
    <t>大阪</t>
  </si>
  <si>
    <t>京都</t>
  </si>
  <si>
    <t>滋賀</t>
  </si>
  <si>
    <t>➑</t>
    <phoneticPr fontId="3"/>
  </si>
  <si>
    <t>三重</t>
  </si>
  <si>
    <t>➍</t>
    <phoneticPr fontId="3"/>
  </si>
  <si>
    <t>愛知</t>
  </si>
  <si>
    <t>静岡</t>
  </si>
  <si>
    <t>岐阜</t>
  </si>
  <si>
    <t>福井</t>
  </si>
  <si>
    <t>石川</t>
  </si>
  <si>
    <t>富山</t>
  </si>
  <si>
    <t>新潟</t>
  </si>
  <si>
    <t>長野</t>
  </si>
  <si>
    <t>山梨</t>
  </si>
  <si>
    <t>神奈川</t>
  </si>
  <si>
    <t>東京</t>
  </si>
  <si>
    <t>➊</t>
    <phoneticPr fontId="3"/>
  </si>
  <si>
    <t>千葉</t>
  </si>
  <si>
    <t>埼玉</t>
  </si>
  <si>
    <t>➌</t>
    <phoneticPr fontId="3"/>
  </si>
  <si>
    <t>群馬</t>
  </si>
  <si>
    <t>栃木</t>
  </si>
  <si>
    <t>茨城</t>
  </si>
  <si>
    <t>福島</t>
  </si>
  <si>
    <t>山形</t>
  </si>
  <si>
    <t xml:space="preserve"> </t>
    <phoneticPr fontId="3"/>
  </si>
  <si>
    <t>秋田</t>
  </si>
  <si>
    <t>宮城</t>
  </si>
  <si>
    <t>岩手</t>
  </si>
  <si>
    <t>➐</t>
    <phoneticPr fontId="3"/>
  </si>
  <si>
    <t>青森</t>
    <phoneticPr fontId="3"/>
  </si>
  <si>
    <t>➓</t>
    <phoneticPr fontId="3"/>
  </si>
  <si>
    <t>北海道</t>
    <rPh sb="0" eb="3">
      <t>ホッカイドウ</t>
    </rPh>
    <phoneticPr fontId="3"/>
  </si>
  <si>
    <t>希釈</t>
  </si>
  <si>
    <t>ストレート</t>
  </si>
  <si>
    <t>しょうゆ　　工場以外</t>
    <phoneticPr fontId="3"/>
  </si>
  <si>
    <t>しょうゆ　工場</t>
    <phoneticPr fontId="3"/>
  </si>
  <si>
    <t>シェア</t>
    <phoneticPr fontId="3"/>
  </si>
  <si>
    <t>自家　　加工用</t>
    <phoneticPr fontId="3"/>
  </si>
  <si>
    <t>販売用</t>
  </si>
  <si>
    <t>たれ類</t>
  </si>
  <si>
    <t>めん類等用つゆ</t>
  </si>
  <si>
    <t>しょうゆ加工品</t>
    <phoneticPr fontId="3"/>
  </si>
  <si>
    <t>しょうゆ</t>
  </si>
  <si>
    <t>生揚げ</t>
  </si>
  <si>
    <t>しょうゆ　　出荷数量　　合計</t>
    <rPh sb="6" eb="8">
      <t>シュッカ</t>
    </rPh>
    <rPh sb="8" eb="10">
      <t>スウリョウ</t>
    </rPh>
    <rPh sb="12" eb="13">
      <t>ゴウ</t>
    </rPh>
    <rPh sb="13" eb="14">
      <t>ケイ</t>
    </rPh>
    <phoneticPr fontId="3"/>
  </si>
  <si>
    <t>都道府県</t>
    <rPh sb="0" eb="4">
      <t>トドウフケン</t>
    </rPh>
    <phoneticPr fontId="3"/>
  </si>
  <si>
    <t>単位：kl、％　</t>
    <rPh sb="0" eb="2">
      <t>タンイ</t>
    </rPh>
    <phoneticPr fontId="3"/>
  </si>
  <si>
    <t>⑭平成29年からプラスチック容器(PETボトル以外)密封容器全容量を追加。</t>
    <rPh sb="1" eb="3">
      <t>ヘイセイ</t>
    </rPh>
    <rPh sb="5" eb="6">
      <t>ネン</t>
    </rPh>
    <rPh sb="14" eb="16">
      <t>ヨウキ</t>
    </rPh>
    <rPh sb="23" eb="25">
      <t>イガイ</t>
    </rPh>
    <rPh sb="26" eb="28">
      <t>ミップウ</t>
    </rPh>
    <rPh sb="28" eb="30">
      <t>ヨウキ</t>
    </rPh>
    <rPh sb="30" eb="31">
      <t>ゼン</t>
    </rPh>
    <rPh sb="31" eb="33">
      <t>ヨウリョウ</t>
    </rPh>
    <rPh sb="34" eb="36">
      <t>ツイカ</t>
    </rPh>
    <phoneticPr fontId="3"/>
  </si>
  <si>
    <t>⑦平成13年以降のプラスチック容器(PETボトル以外)1㍑と500㍉㍑は調査項目から削除したため、その他へ含まれている。</t>
    <rPh sb="5" eb="6">
      <t>ネン</t>
    </rPh>
    <rPh sb="6" eb="8">
      <t>イコウ</t>
    </rPh>
    <phoneticPr fontId="3"/>
  </si>
  <si>
    <t>⑬下段は構成比。</t>
    <phoneticPr fontId="3"/>
  </si>
  <si>
    <t>⑥平成13年以降の調査項目にプラスチック容器(PETボトル以外)10㍑を追加、平成12年は10～18㍑に含まれている。</t>
    <rPh sb="5" eb="6">
      <t>ネン</t>
    </rPh>
    <rPh sb="6" eb="8">
      <t>イコウ</t>
    </rPh>
    <phoneticPr fontId="3"/>
  </si>
  <si>
    <t>⑫空欄は、調査時に項目がなかったため。</t>
    <phoneticPr fontId="3"/>
  </si>
  <si>
    <t>⑤平成13年以降のガラスびん1.8㍑には、ガラスびん2㍑が含まれている。</t>
    <rPh sb="6" eb="8">
      <t>イコウ</t>
    </rPh>
    <phoneticPr fontId="3"/>
  </si>
  <si>
    <t>⑪平成24年からプラスチック容器(PETボトル以外)1.8Lを削除したため、その他へ含まれている。</t>
    <rPh sb="31" eb="33">
      <t>サクジョ</t>
    </rPh>
    <rPh sb="40" eb="41">
      <t>タ</t>
    </rPh>
    <rPh sb="42" eb="43">
      <t>フク</t>
    </rPh>
    <phoneticPr fontId="3"/>
  </si>
  <si>
    <t>④昭和52年～平成6年までのその他には、ローリーが含まれている。</t>
    <phoneticPr fontId="3"/>
  </si>
  <si>
    <t>⑩平成23年以降の調査項目にプラスチック容器(PETボトル以外)500㍉㍑を再追加した。</t>
    <rPh sb="1" eb="3">
      <t>ヘイセイ</t>
    </rPh>
    <rPh sb="6" eb="8">
      <t>イコウ</t>
    </rPh>
    <phoneticPr fontId="3"/>
  </si>
  <si>
    <t>③昭和52年～平成5年までの缶には、樽が含まれている。</t>
    <phoneticPr fontId="3"/>
  </si>
  <si>
    <t>⑨平成22年以降の調査項目にPETボトル999～501ミリ㍑を追加した。</t>
    <rPh sb="6" eb="8">
      <t>イコウ</t>
    </rPh>
    <phoneticPr fontId="3"/>
  </si>
  <si>
    <t>②昭和52年から平成6年までのプラスチック容器（ＰＥＴボトル以外）には、ＰＥＴボトルが含まれている。</t>
    <phoneticPr fontId="3"/>
  </si>
  <si>
    <t>⑧平成13年以降の調査項目に自家加工用を追加した。</t>
    <rPh sb="6" eb="8">
      <t>イコウ</t>
    </rPh>
    <phoneticPr fontId="3"/>
  </si>
  <si>
    <t>①「しょうゆ等製造工場調査【年報】」(日本醤油協会調査)による集計と、一部については業界推計による。（平成11年までは農林水産省食糧庁資料。）</t>
    <rPh sb="6" eb="7">
      <t>トウ</t>
    </rPh>
    <rPh sb="7" eb="9">
      <t>セイゾウ</t>
    </rPh>
    <rPh sb="9" eb="11">
      <t>コウジョウ</t>
    </rPh>
    <rPh sb="11" eb="13">
      <t>チョウサ</t>
    </rPh>
    <rPh sb="14" eb="16">
      <t>ネンポウ</t>
    </rPh>
    <rPh sb="19" eb="25">
      <t>ニッショウ</t>
    </rPh>
    <rPh sb="25" eb="27">
      <t>チョウサ</t>
    </rPh>
    <rPh sb="31" eb="33">
      <t>シュウケイ</t>
    </rPh>
    <rPh sb="35" eb="37">
      <t>イチブ</t>
    </rPh>
    <rPh sb="42" eb="44">
      <t>ギョウカイ</t>
    </rPh>
    <rPh sb="44" eb="46">
      <t>スイケイ</t>
    </rPh>
    <phoneticPr fontId="3"/>
  </si>
  <si>
    <t>2019</t>
    <phoneticPr fontId="3"/>
  </si>
  <si>
    <t>元</t>
    <rPh sb="0" eb="1">
      <t>ガン</t>
    </rPh>
    <phoneticPr fontId="3"/>
  </si>
  <si>
    <t>2018</t>
    <phoneticPr fontId="3"/>
  </si>
  <si>
    <t>2017</t>
    <phoneticPr fontId="3"/>
  </si>
  <si>
    <t>2016</t>
    <phoneticPr fontId="3"/>
  </si>
  <si>
    <t>2015</t>
    <phoneticPr fontId="3"/>
  </si>
  <si>
    <t>2014</t>
    <phoneticPr fontId="3"/>
  </si>
  <si>
    <t>2013</t>
    <phoneticPr fontId="3"/>
  </si>
  <si>
    <t>その他</t>
    <rPh sb="2" eb="3">
      <t>タ</t>
    </rPh>
    <phoneticPr fontId="3"/>
  </si>
  <si>
    <t>密封容器全容量</t>
    <rPh sb="0" eb="2">
      <t>ミップウ</t>
    </rPh>
    <rPh sb="2" eb="4">
      <t>ヨウキ</t>
    </rPh>
    <rPh sb="4" eb="5">
      <t>ゼン</t>
    </rPh>
    <rPh sb="5" eb="7">
      <t>ヨウリョウ</t>
    </rPh>
    <phoneticPr fontId="3"/>
  </si>
  <si>
    <t>500～100ミリ㍑</t>
    <phoneticPr fontId="3"/>
  </si>
  <si>
    <t>500ミリ㍑</t>
    <phoneticPr fontId="3"/>
  </si>
  <si>
    <t>１㍑</t>
    <phoneticPr fontId="3"/>
  </si>
  <si>
    <t>１．８㍑</t>
    <phoneticPr fontId="3"/>
  </si>
  <si>
    <t>10㍑</t>
    <phoneticPr fontId="3"/>
  </si>
  <si>
    <t>18～20㍑</t>
    <phoneticPr fontId="3"/>
  </si>
  <si>
    <t>999～501ミリ㍑</t>
    <phoneticPr fontId="3"/>
  </si>
  <si>
    <t>２㍑</t>
    <phoneticPr fontId="3"/>
  </si>
  <si>
    <t>９㍑</t>
    <phoneticPr fontId="3"/>
  </si>
  <si>
    <t>１８㍑</t>
    <phoneticPr fontId="3"/>
  </si>
  <si>
    <t>暦年</t>
    <rPh sb="0" eb="1">
      <t>コヨミ</t>
    </rPh>
    <rPh sb="1" eb="2">
      <t>トシ</t>
    </rPh>
    <phoneticPr fontId="3"/>
  </si>
  <si>
    <t>自家加工用</t>
    <rPh sb="0" eb="2">
      <t>ジカ</t>
    </rPh>
    <rPh sb="2" eb="5">
      <t>カコウヨウ</t>
    </rPh>
    <phoneticPr fontId="3"/>
  </si>
  <si>
    <t>ローリー</t>
    <phoneticPr fontId="3"/>
  </si>
  <si>
    <t>プラスチック容器（ＰＥＴボトル以外）</t>
    <rPh sb="6" eb="8">
      <t>ヨウキ</t>
    </rPh>
    <rPh sb="15" eb="17">
      <t>イガイ</t>
    </rPh>
    <phoneticPr fontId="3"/>
  </si>
  <si>
    <t>ＰＥＴボトル</t>
    <phoneticPr fontId="3"/>
  </si>
  <si>
    <t>ガラスびん</t>
    <phoneticPr fontId="3"/>
  </si>
  <si>
    <t>缶</t>
    <rPh sb="0" eb="1">
      <t>カン</t>
    </rPh>
    <phoneticPr fontId="3"/>
  </si>
  <si>
    <t>　　</t>
    <phoneticPr fontId="3"/>
  </si>
  <si>
    <t>③最新年の3段目の「構成比」欄は、輸出先別の数量構成比。</t>
    <rPh sb="1" eb="3">
      <t>サイシン</t>
    </rPh>
    <rPh sb="3" eb="4">
      <t>ネン</t>
    </rPh>
    <rPh sb="6" eb="8">
      <t>ダンメ</t>
    </rPh>
    <rPh sb="10" eb="13">
      <t>コウセイヒ</t>
    </rPh>
    <rPh sb="14" eb="15">
      <t>ラン</t>
    </rPh>
    <rPh sb="17" eb="19">
      <t>ユシュツ</t>
    </rPh>
    <rPh sb="19" eb="20">
      <t>サキ</t>
    </rPh>
    <rPh sb="20" eb="21">
      <t>ベツ</t>
    </rPh>
    <rPh sb="22" eb="24">
      <t>スウリョウ</t>
    </rPh>
    <rPh sb="24" eb="27">
      <t>コウセイヒ</t>
    </rPh>
    <phoneticPr fontId="3"/>
  </si>
  <si>
    <t>②輸出先は左から最新年の輸出数量が多い順である。</t>
    <rPh sb="1" eb="3">
      <t>ユシュツ</t>
    </rPh>
    <rPh sb="3" eb="4">
      <t>サキ</t>
    </rPh>
    <rPh sb="5" eb="6">
      <t>ヒダリ</t>
    </rPh>
    <rPh sb="8" eb="10">
      <t>サイシン</t>
    </rPh>
    <rPh sb="10" eb="11">
      <t>ネン</t>
    </rPh>
    <rPh sb="12" eb="14">
      <t>ユシュツ</t>
    </rPh>
    <rPh sb="14" eb="16">
      <t>スウリョウ</t>
    </rPh>
    <rPh sb="17" eb="18">
      <t>オオ</t>
    </rPh>
    <rPh sb="19" eb="20">
      <t>ジュン</t>
    </rPh>
    <phoneticPr fontId="25"/>
  </si>
  <si>
    <t>①財務省貿易統計資料による。(品目分類コード：2103.10-000)</t>
    <rPh sb="1" eb="4">
      <t>ザイムショウ</t>
    </rPh>
    <rPh sb="4" eb="6">
      <t>ボウエキ</t>
    </rPh>
    <rPh sb="6" eb="8">
      <t>トウケイ</t>
    </rPh>
    <rPh sb="8" eb="10">
      <t>シリョウ</t>
    </rPh>
    <rPh sb="15" eb="17">
      <t>ヒンモク</t>
    </rPh>
    <rPh sb="17" eb="19">
      <t>ブンルイ</t>
    </rPh>
    <phoneticPr fontId="25"/>
  </si>
  <si>
    <t>(注)</t>
    <rPh sb="1" eb="2">
      <t>チュウ</t>
    </rPh>
    <phoneticPr fontId="25"/>
  </si>
  <si>
    <t>金額</t>
    <rPh sb="0" eb="2">
      <t>キンガク</t>
    </rPh>
    <phoneticPr fontId="3"/>
  </si>
  <si>
    <t>数量</t>
    <rPh sb="0" eb="2">
      <t>スウリョウ</t>
    </rPh>
    <phoneticPr fontId="3"/>
  </si>
  <si>
    <t>108.00%</t>
  </si>
  <si>
    <t>105.90%</t>
  </si>
  <si>
    <t>108.26%</t>
  </si>
  <si>
    <t>112.21%</t>
  </si>
  <si>
    <t>106.82%</t>
  </si>
  <si>
    <t>115.04%</t>
  </si>
  <si>
    <t>119.54%</t>
  </si>
  <si>
    <t>112.87%</t>
  </si>
  <si>
    <t>121.14%</t>
  </si>
  <si>
    <t>120.52%</t>
  </si>
  <si>
    <t>116.42%</t>
  </si>
  <si>
    <t>110.25%</t>
  </si>
  <si>
    <t>100.53%</t>
  </si>
  <si>
    <t>104.47%</t>
  </si>
  <si>
    <t>92.01%</t>
  </si>
  <si>
    <t>93.87%</t>
  </si>
  <si>
    <t>100.08%</t>
  </si>
  <si>
    <t>96.33%</t>
  </si>
  <si>
    <t>96.57%</t>
  </si>
  <si>
    <t>92.83%</t>
  </si>
  <si>
    <t>106.67%</t>
  </si>
  <si>
    <t>111.21%</t>
  </si>
  <si>
    <t>110.56%</t>
  </si>
  <si>
    <t>103.98%</t>
  </si>
  <si>
    <t>111.34%</t>
  </si>
  <si>
    <t>96.24%</t>
  </si>
  <si>
    <t>107.45%</t>
  </si>
  <si>
    <t>129.54%</t>
  </si>
  <si>
    <t>107.76%</t>
  </si>
  <si>
    <t>107.21%</t>
  </si>
  <si>
    <t>102.35%</t>
  </si>
  <si>
    <t>103.61%</t>
  </si>
  <si>
    <t>105.61%</t>
  </si>
  <si>
    <t>104.84'</t>
  </si>
  <si>
    <t>107.52%</t>
  </si>
  <si>
    <t>111.88%</t>
  </si>
  <si>
    <t>102.68%</t>
  </si>
  <si>
    <t>102.24%</t>
  </si>
  <si>
    <t>93.27%</t>
  </si>
  <si>
    <t>93.74%</t>
  </si>
  <si>
    <t>106.54%</t>
  </si>
  <si>
    <t>102.51%</t>
  </si>
  <si>
    <t>108.18%</t>
  </si>
  <si>
    <t>106.89%</t>
  </si>
  <si>
    <t>109.45%</t>
  </si>
  <si>
    <t>101.73%</t>
  </si>
  <si>
    <t>91.00%</t>
  </si>
  <si>
    <t>80.60%</t>
  </si>
  <si>
    <t>96.90%</t>
  </si>
  <si>
    <t>100.97%</t>
  </si>
  <si>
    <t>99.49%</t>
  </si>
  <si>
    <t>104.36%</t>
  </si>
  <si>
    <t>107.80%</t>
  </si>
  <si>
    <t>108.07%</t>
  </si>
  <si>
    <t>103.85%</t>
  </si>
  <si>
    <t>107.26%</t>
  </si>
  <si>
    <t>121.97%</t>
  </si>
  <si>
    <t>118.88%</t>
  </si>
  <si>
    <t>110.09%</t>
  </si>
  <si>
    <t>106.01%</t>
  </si>
  <si>
    <t>暦年</t>
    <rPh sb="0" eb="2">
      <t>レキネン</t>
    </rPh>
    <phoneticPr fontId="3"/>
  </si>
  <si>
    <t>ニュージーランド</t>
  </si>
  <si>
    <t>イタリア</t>
  </si>
  <si>
    <t>べトナム</t>
  </si>
  <si>
    <t>イスラエル</t>
  </si>
  <si>
    <t>スペイン</t>
  </si>
  <si>
    <t>オランダ</t>
  </si>
  <si>
    <t>フィリピン</t>
  </si>
  <si>
    <t>ベルギー</t>
  </si>
  <si>
    <t>ドイツ</t>
  </si>
  <si>
    <t>シンガポール</t>
  </si>
  <si>
    <t>フランス</t>
  </si>
  <si>
    <t>オーストラリア</t>
  </si>
  <si>
    <t>大韓民国</t>
    <rPh sb="0" eb="4">
      <t>ダイカンミンコク</t>
    </rPh>
    <phoneticPr fontId="11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</si>
  <si>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11"/>
  </si>
  <si>
    <t>アメリカ合衆国</t>
  </si>
  <si>
    <t>輸出先数</t>
    <rPh sb="0" eb="2">
      <t>ユシュツ</t>
    </rPh>
    <rPh sb="2" eb="3">
      <t>サキ</t>
    </rPh>
    <rPh sb="3" eb="4">
      <t>スウ</t>
    </rPh>
    <phoneticPr fontId="25"/>
  </si>
  <si>
    <t>前年対比</t>
    <rPh sb="0" eb="2">
      <t>ゼンネン</t>
    </rPh>
    <rPh sb="2" eb="4">
      <t>タイヒ</t>
    </rPh>
    <phoneticPr fontId="7"/>
  </si>
  <si>
    <t>合計</t>
    <rPh sb="0" eb="2">
      <t>ゴウケイ</t>
    </rPh>
    <phoneticPr fontId="7"/>
  </si>
  <si>
    <t>　　　　　   輸出先   　　　　　　　　暦　年</t>
    <rPh sb="8" eb="10">
      <t>ユシュツ</t>
    </rPh>
    <rPh sb="10" eb="11">
      <t>サキ</t>
    </rPh>
    <rPh sb="22" eb="23">
      <t>コヨミ</t>
    </rPh>
    <rPh sb="24" eb="25">
      <t>トシ</t>
    </rPh>
    <phoneticPr fontId="25"/>
  </si>
  <si>
    <t>単位：数量＝㍑/金額＝千円/構成比＝％</t>
    <rPh sb="8" eb="9">
      <t>キン</t>
    </rPh>
    <rPh sb="9" eb="10">
      <t>ガク</t>
    </rPh>
    <rPh sb="14" eb="17">
      <t>コウセイヒ</t>
    </rPh>
    <phoneticPr fontId="3"/>
  </si>
  <si>
    <t>⑤大豆と小麦の国内産欄と外国産欄は、平成17年分調査から区分された。</t>
    <rPh sb="1" eb="3">
      <t>ダイズ</t>
    </rPh>
    <rPh sb="4" eb="6">
      <t>コムギ</t>
    </rPh>
    <rPh sb="7" eb="9">
      <t>コクナイ</t>
    </rPh>
    <rPh sb="9" eb="10">
      <t>サン</t>
    </rPh>
    <rPh sb="12" eb="15">
      <t>ガイコクサン</t>
    </rPh>
    <rPh sb="28" eb="30">
      <t>クブン</t>
    </rPh>
    <phoneticPr fontId="3"/>
  </si>
  <si>
    <t>　業界推計による。平成22年以降は「しょうゆ等製造工場調査【年報】」による。　</t>
    <rPh sb="9" eb="11">
      <t>ヘイセイ</t>
    </rPh>
    <rPh sb="13" eb="14">
      <t>ネン</t>
    </rPh>
    <rPh sb="14" eb="16">
      <t>イコウ</t>
    </rPh>
    <rPh sb="22" eb="23">
      <t>トウ</t>
    </rPh>
    <rPh sb="23" eb="25">
      <t>セイゾウ</t>
    </rPh>
    <rPh sb="25" eb="27">
      <t>コウジョウ</t>
    </rPh>
    <rPh sb="27" eb="29">
      <t>チョウサ</t>
    </rPh>
    <rPh sb="30" eb="32">
      <t>ネンポウ</t>
    </rPh>
    <phoneticPr fontId="3"/>
  </si>
  <si>
    <t>④アルコールは、昭和61年から平成11年までは日本アルコール販売㈱の資料による。平成12年以降は「しょうゆ製造工場調査(その3)」による集計と、一部</t>
    <rPh sb="8" eb="10">
      <t>ショウワ</t>
    </rPh>
    <rPh sb="12" eb="13">
      <t>ネン</t>
    </rPh>
    <rPh sb="15" eb="17">
      <t>ヘイセイ</t>
    </rPh>
    <rPh sb="19" eb="20">
      <t>ネン</t>
    </rPh>
    <rPh sb="23" eb="25">
      <t>ニホン</t>
    </rPh>
    <phoneticPr fontId="3"/>
  </si>
  <si>
    <t>③昭和60年以前の小麦内訳のデータなし。</t>
    <phoneticPr fontId="25"/>
  </si>
  <si>
    <t>　　</t>
    <phoneticPr fontId="25"/>
  </si>
  <si>
    <t>②脱脂加工大豆の大豆換算(参考)は、大豆には油脂分が約20％含有されているとして換算。</t>
    <phoneticPr fontId="25"/>
  </si>
  <si>
    <t>①農林水産省大臣官房（平成14年までは農林水産省食糧庁、平成21年までは農林水産省総合食料局）資料をもとに一部業界推計による。</t>
    <rPh sb="6" eb="8">
      <t>ダイジン</t>
    </rPh>
    <rPh sb="8" eb="10">
      <t>カンボウ</t>
    </rPh>
    <rPh sb="28" eb="30">
      <t>ヘイセイ</t>
    </rPh>
    <rPh sb="32" eb="33">
      <t>ネン</t>
    </rPh>
    <rPh sb="36" eb="38">
      <t>ノウリン</t>
    </rPh>
    <rPh sb="38" eb="40">
      <t>スイサン</t>
    </rPh>
    <rPh sb="40" eb="41">
      <t>ショウ</t>
    </rPh>
    <rPh sb="41" eb="43">
      <t>ソウゴウ</t>
    </rPh>
    <rPh sb="43" eb="45">
      <t>ショクリョウ</t>
    </rPh>
    <rPh sb="45" eb="46">
      <t>キョク</t>
    </rPh>
    <rPh sb="47" eb="49">
      <t>シリョウ</t>
    </rPh>
    <rPh sb="53" eb="55">
      <t>イチブ</t>
    </rPh>
    <rPh sb="55" eb="57">
      <t>ギョウカイ</t>
    </rPh>
    <rPh sb="57" eb="59">
      <t>スイケイ</t>
    </rPh>
    <phoneticPr fontId="25"/>
  </si>
  <si>
    <t>対前年比(％)</t>
    <rPh sb="0" eb="1">
      <t>タイ</t>
    </rPh>
    <rPh sb="1" eb="4">
      <t>ゼンネンヒ</t>
    </rPh>
    <phoneticPr fontId="25"/>
  </si>
  <si>
    <t>-</t>
    <phoneticPr fontId="3"/>
  </si>
  <si>
    <t>-</t>
    <phoneticPr fontId="25"/>
  </si>
  <si>
    <t>平成</t>
    <rPh sb="0" eb="2">
      <t>ヘイセイ</t>
    </rPh>
    <phoneticPr fontId="25"/>
  </si>
  <si>
    <t>昭和</t>
    <rPh sb="0" eb="2">
      <t>ショウワ</t>
    </rPh>
    <phoneticPr fontId="25"/>
  </si>
  <si>
    <t>(C)+(D)</t>
    <phoneticPr fontId="3"/>
  </si>
  <si>
    <t>(D)</t>
    <phoneticPr fontId="3"/>
  </si>
  <si>
    <t xml:space="preserve"> (C)</t>
    <phoneticPr fontId="3"/>
  </si>
  <si>
    <r>
      <t>(A)</t>
    </r>
    <r>
      <rPr>
        <sz val="9"/>
        <rFont val="ＭＳ Ｐゴシック"/>
        <family val="3"/>
        <charset val="128"/>
      </rPr>
      <t>+</t>
    </r>
    <r>
      <rPr>
        <i/>
        <sz val="9"/>
        <rFont val="ＭＳ Ｐゴシック"/>
        <family val="3"/>
        <charset val="128"/>
      </rPr>
      <t>(B)</t>
    </r>
    <phoneticPr fontId="3"/>
  </si>
  <si>
    <t xml:space="preserve"> (B)</t>
    <phoneticPr fontId="25"/>
  </si>
  <si>
    <r>
      <t>(参考)</t>
    </r>
    <r>
      <rPr>
        <i/>
        <sz val="9"/>
        <rFont val="ＭＳ ゴシック"/>
        <family val="3"/>
        <charset val="128"/>
      </rPr>
      <t>(A)</t>
    </r>
    <rPh sb="1" eb="3">
      <t>サンコウ</t>
    </rPh>
    <phoneticPr fontId="25"/>
  </si>
  <si>
    <t>(kl)</t>
    <phoneticPr fontId="3"/>
  </si>
  <si>
    <t>(t)</t>
    <phoneticPr fontId="25"/>
  </si>
  <si>
    <t>(t)</t>
    <phoneticPr fontId="3"/>
  </si>
  <si>
    <t>外国産</t>
    <rPh sb="0" eb="2">
      <t>ガイコク</t>
    </rPh>
    <rPh sb="2" eb="3">
      <t>サン</t>
    </rPh>
    <phoneticPr fontId="3"/>
  </si>
  <si>
    <t>国内産</t>
    <rPh sb="0" eb="2">
      <t>コクナイ</t>
    </rPh>
    <rPh sb="2" eb="3">
      <t>サン</t>
    </rPh>
    <phoneticPr fontId="3"/>
  </si>
  <si>
    <t>大豆換算</t>
  </si>
  <si>
    <t>大豆(ｔ)</t>
    <phoneticPr fontId="25"/>
  </si>
  <si>
    <t>出荷数量</t>
    <rPh sb="0" eb="2">
      <t>シュッカ</t>
    </rPh>
    <rPh sb="2" eb="4">
      <t>スウリョウ</t>
    </rPh>
    <phoneticPr fontId="3"/>
  </si>
  <si>
    <t>アルコール(kl)</t>
    <phoneticPr fontId="25"/>
  </si>
  <si>
    <t>アミノ酸液(kl)</t>
    <phoneticPr fontId="3"/>
  </si>
  <si>
    <t>食塩(t)</t>
    <rPh sb="0" eb="2">
      <t>ショクエン</t>
    </rPh>
    <phoneticPr fontId="25"/>
  </si>
  <si>
    <t>小麦計</t>
    <rPh sb="0" eb="2">
      <t>コムギ</t>
    </rPh>
    <phoneticPr fontId="25"/>
  </si>
  <si>
    <t>麹麦</t>
    <rPh sb="0" eb="1">
      <t>コウジ</t>
    </rPh>
    <rPh sb="1" eb="2">
      <t>ムギ</t>
    </rPh>
    <phoneticPr fontId="25"/>
  </si>
  <si>
    <t xml:space="preserve">小麦(t) </t>
    <rPh sb="0" eb="2">
      <t>コムギ</t>
    </rPh>
    <phoneticPr fontId="25"/>
  </si>
  <si>
    <t>大豆計</t>
    <rPh sb="0" eb="2">
      <t>ダイズ</t>
    </rPh>
    <rPh sb="2" eb="3">
      <t>ケイ</t>
    </rPh>
    <phoneticPr fontId="25"/>
  </si>
  <si>
    <t>大豆(t)</t>
    <phoneticPr fontId="3"/>
  </si>
  <si>
    <t>脱脂加工</t>
    <rPh sb="0" eb="2">
      <t>ダッシ</t>
    </rPh>
    <rPh sb="2" eb="4">
      <t>カコウ</t>
    </rPh>
    <phoneticPr fontId="25"/>
  </si>
  <si>
    <t>暦　年</t>
    <rPh sb="0" eb="1">
      <t>コヨミ</t>
    </rPh>
    <rPh sb="2" eb="3">
      <t>トシ</t>
    </rPh>
    <phoneticPr fontId="25"/>
  </si>
  <si>
    <t>人口は総務省統計局「人口推計」及び「国勢調査」資料。</t>
    <phoneticPr fontId="3"/>
  </si>
  <si>
    <t>⑤</t>
    <phoneticPr fontId="3"/>
  </si>
  <si>
    <t>(参考)「１人当たり消費量」は、年間出荷量を日本の総人口で割ったもの。</t>
    <phoneticPr fontId="3"/>
  </si>
  <si>
    <t>④</t>
    <phoneticPr fontId="3"/>
  </si>
  <si>
    <t>「購入単価」は、「支出金額」を「一世帯当たりの購入数量」で割ったもの。</t>
    <rPh sb="1" eb="3">
      <t>コウニュウ</t>
    </rPh>
    <rPh sb="3" eb="5">
      <t>タンカ</t>
    </rPh>
    <rPh sb="9" eb="11">
      <t>シシュツ</t>
    </rPh>
    <rPh sb="11" eb="13">
      <t>キンガク</t>
    </rPh>
    <rPh sb="29" eb="30">
      <t>ワ</t>
    </rPh>
    <phoneticPr fontId="3"/>
  </si>
  <si>
    <t>③</t>
    <phoneticPr fontId="3"/>
  </si>
  <si>
    <t>「購入数量の1人換算」は、「一世帯当たりの購入数量」を「一世帯人員」で割ったもの。</t>
    <rPh sb="1" eb="3">
      <t>コウニュウ</t>
    </rPh>
    <rPh sb="3" eb="5">
      <t>スウリョウ</t>
    </rPh>
    <rPh sb="7" eb="8">
      <t>ニン</t>
    </rPh>
    <rPh sb="8" eb="10">
      <t>カンザン</t>
    </rPh>
    <rPh sb="14" eb="17">
      <t>イッセタイ</t>
    </rPh>
    <rPh sb="17" eb="18">
      <t>ア</t>
    </rPh>
    <rPh sb="21" eb="23">
      <t>コウニュウ</t>
    </rPh>
    <rPh sb="23" eb="25">
      <t>スウリョウ</t>
    </rPh>
    <rPh sb="28" eb="31">
      <t>イッセタイ</t>
    </rPh>
    <rPh sb="31" eb="33">
      <t>ジンイン</t>
    </rPh>
    <rPh sb="35" eb="36">
      <t>ワ</t>
    </rPh>
    <phoneticPr fontId="3"/>
  </si>
  <si>
    <t>②</t>
    <phoneticPr fontId="3"/>
  </si>
  <si>
    <t>総務省統計局「家計調査報告」による。</t>
    <phoneticPr fontId="3"/>
  </si>
  <si>
    <t>①</t>
    <phoneticPr fontId="3"/>
  </si>
  <si>
    <t>消費量(㍑)</t>
    <phoneticPr fontId="3"/>
  </si>
  <si>
    <t>出荷数量(kl)</t>
    <rPh sb="0" eb="2">
      <t>シュッカ</t>
    </rPh>
    <rPh sb="2" eb="4">
      <t>スウリョウ</t>
    </rPh>
    <phoneticPr fontId="3"/>
  </si>
  <si>
    <t>(円)</t>
    <rPh sb="1" eb="2">
      <t>エン</t>
    </rPh>
    <phoneticPr fontId="3"/>
  </si>
  <si>
    <t>(円/㍑)</t>
    <rPh sb="1" eb="2">
      <t>エン</t>
    </rPh>
    <phoneticPr fontId="3"/>
  </si>
  <si>
    <t>１人換算</t>
    <rPh sb="1" eb="2">
      <t>ニン</t>
    </rPh>
    <rPh sb="2" eb="4">
      <t>カンザン</t>
    </rPh>
    <phoneticPr fontId="3"/>
  </si>
  <si>
    <t>一世帯当たり</t>
    <rPh sb="0" eb="1">
      <t>1</t>
    </rPh>
    <rPh sb="1" eb="3">
      <t>セタイ</t>
    </rPh>
    <rPh sb="3" eb="4">
      <t>アタ</t>
    </rPh>
    <phoneticPr fontId="3"/>
  </si>
  <si>
    <t>１人当たり</t>
    <rPh sb="1" eb="2">
      <t>ニン</t>
    </rPh>
    <rPh sb="2" eb="3">
      <t>アタ</t>
    </rPh>
    <phoneticPr fontId="3"/>
  </si>
  <si>
    <t>人口(千人)</t>
    <rPh sb="0" eb="2">
      <t>ジンコウ</t>
    </rPh>
    <rPh sb="3" eb="5">
      <t>センニン</t>
    </rPh>
    <phoneticPr fontId="3"/>
  </si>
  <si>
    <t>しょうゆの</t>
    <phoneticPr fontId="3"/>
  </si>
  <si>
    <t>支出金額</t>
    <rPh sb="0" eb="2">
      <t>シシュツ</t>
    </rPh>
    <rPh sb="2" eb="4">
      <t>キンガク</t>
    </rPh>
    <phoneticPr fontId="3"/>
  </si>
  <si>
    <t>購入単価</t>
    <rPh sb="0" eb="2">
      <t>コウニュウ</t>
    </rPh>
    <rPh sb="2" eb="4">
      <t>タンカ</t>
    </rPh>
    <phoneticPr fontId="3"/>
  </si>
  <si>
    <t>購入数量(㍑)</t>
    <rPh sb="0" eb="2">
      <t>コウニュウ</t>
    </rPh>
    <rPh sb="2" eb="4">
      <t>スウリョウ</t>
    </rPh>
    <phoneticPr fontId="3"/>
  </si>
  <si>
    <t>一世帯人員</t>
    <rPh sb="0" eb="1">
      <t>1</t>
    </rPh>
    <rPh sb="1" eb="3">
      <t>セタイ</t>
    </rPh>
    <rPh sb="3" eb="5">
      <t>ジンイン</t>
    </rPh>
    <phoneticPr fontId="3"/>
  </si>
  <si>
    <t>4.一世帯当たり年間購入数量・支出金額の推移</t>
    <rPh sb="2" eb="3">
      <t>1</t>
    </rPh>
    <rPh sb="3" eb="5">
      <t>セタイ</t>
    </rPh>
    <rPh sb="5" eb="6">
      <t>アタ</t>
    </rPh>
    <rPh sb="8" eb="10">
      <t>ネンカン</t>
    </rPh>
    <rPh sb="10" eb="12">
      <t>コウニュウ</t>
    </rPh>
    <rPh sb="12" eb="14">
      <t>スウリョウ</t>
    </rPh>
    <rPh sb="15" eb="17">
      <t>シシュツ</t>
    </rPh>
    <rPh sb="17" eb="19">
      <t>キンガク</t>
    </rPh>
    <rPh sb="20" eb="22">
      <t>スイイ</t>
    </rPh>
    <phoneticPr fontId="3"/>
  </si>
  <si>
    <t>一部は業界推計による。平成17年以降は日本醤油技術センターの調査により集計したものである。</t>
    <rPh sb="11" eb="13">
      <t>ヘイセイ</t>
    </rPh>
    <rPh sb="15" eb="16">
      <t>ネン</t>
    </rPh>
    <rPh sb="16" eb="18">
      <t>イコウ</t>
    </rPh>
    <rPh sb="19" eb="21">
      <t>ニホン</t>
    </rPh>
    <phoneticPr fontId="3"/>
  </si>
  <si>
    <t>報告時期が毎月ではなくなったため、「しょうゆ製造工場調査票(その３)」による年１回の報告により集計し、</t>
    <rPh sb="5" eb="7">
      <t>マイツキ</t>
    </rPh>
    <rPh sb="22" eb="24">
      <t>セイゾウ</t>
    </rPh>
    <rPh sb="24" eb="26">
      <t>コウジョウ</t>
    </rPh>
    <rPh sb="26" eb="29">
      <t>チョウサヒョウ</t>
    </rPh>
    <phoneticPr fontId="3"/>
  </si>
  <si>
    <t>平成15・16年の実績については、平成15年6月10日からＪＡＳ法改正により自己格付制度に移行し、格付実績の</t>
    <phoneticPr fontId="3"/>
  </si>
  <si>
    <t>昭和40年、45年、50年、55年、60年、平成2年、7年、12、17、22年の種類別内訳の下段は種類別の構成比。</t>
    <phoneticPr fontId="3"/>
  </si>
  <si>
    <t>　　　　　　：昭和48年… 2月にしろの格付け開始。</t>
    <rPh sb="7" eb="9">
      <t>ショウワ</t>
    </rPh>
    <rPh sb="11" eb="12">
      <t>ネン</t>
    </rPh>
    <rPh sb="15" eb="16">
      <t>ガツ</t>
    </rPh>
    <rPh sb="20" eb="21">
      <t>カク</t>
    </rPh>
    <rPh sb="21" eb="22">
      <t>ヅ</t>
    </rPh>
    <rPh sb="23" eb="25">
      <t>カイシ</t>
    </rPh>
    <phoneticPr fontId="3"/>
  </si>
  <si>
    <t>　　　　　　：昭和47年…10月にさいしこみの格付け開始。</t>
    <rPh sb="15" eb="16">
      <t>ガツ</t>
    </rPh>
    <rPh sb="23" eb="24">
      <t>カク</t>
    </rPh>
    <rPh sb="24" eb="25">
      <t>ヅ</t>
    </rPh>
    <rPh sb="26" eb="28">
      <t>カイシ</t>
    </rPh>
    <phoneticPr fontId="3"/>
  </si>
  <si>
    <t>受検数量：昭和38年… 4月にこいくち・うすくち・たまりの格付け開始。</t>
    <phoneticPr fontId="3"/>
  </si>
  <si>
    <t>の資料による。</t>
    <phoneticPr fontId="3"/>
  </si>
  <si>
    <t>出荷数量は、農林水産省大臣官房（平成14年までは農林水産省食糧庁、平成21年までは農林水産省総合食料局）</t>
    <phoneticPr fontId="3"/>
  </si>
  <si>
    <t>受検数量は、一般財団法人日本醤油技術センター資料による。</t>
    <phoneticPr fontId="3"/>
  </si>
  <si>
    <t>受検率</t>
    <rPh sb="0" eb="2">
      <t>ジュケン</t>
    </rPh>
    <rPh sb="2" eb="3">
      <t>リツ</t>
    </rPh>
    <phoneticPr fontId="3"/>
  </si>
  <si>
    <t>2020</t>
  </si>
  <si>
    <t>醤油の統計資料（2020年実績）</t>
    <rPh sb="0" eb="2">
      <t>ショウユ</t>
    </rPh>
    <rPh sb="3" eb="5">
      <t>トウケイ</t>
    </rPh>
    <rPh sb="5" eb="7">
      <t>シリョウ</t>
    </rPh>
    <rPh sb="12" eb="13">
      <t>ネン</t>
    </rPh>
    <rPh sb="13" eb="15">
      <t>ジッセキ</t>
    </rPh>
    <phoneticPr fontId="3"/>
  </si>
  <si>
    <r>
      <t xml:space="preserve">１．企業(工場)数の推移 </t>
    </r>
    <r>
      <rPr>
        <sz val="12"/>
        <rFont val="ＭＳ ゴシック"/>
        <family val="3"/>
        <charset val="128"/>
      </rPr>
      <t>〔1955(昭和30)年～2020(令和2)年〕</t>
    </r>
    <phoneticPr fontId="1"/>
  </si>
  <si>
    <t>（１）出荷数量の推移 〔1930(昭和5)年～2020(令和2)年〕</t>
    <phoneticPr fontId="1"/>
  </si>
  <si>
    <t>（２）都道府県別しょうゆ等出荷数量 〔2020(令和2)年〕</t>
    <rPh sb="24" eb="26">
      <t>レイワ</t>
    </rPh>
    <rPh sb="28" eb="29">
      <t>ネン</t>
    </rPh>
    <phoneticPr fontId="3"/>
  </si>
  <si>
    <t>（３）容器別出荷数量の推移 〔1977(昭和52)年～2020(令和2)年〕</t>
    <phoneticPr fontId="3"/>
  </si>
  <si>
    <t>（４）輸出数量の推移 〔1989(平成元)年～2020(令和2)年〕</t>
    <phoneticPr fontId="3"/>
  </si>
  <si>
    <r>
      <t xml:space="preserve">３．原料使用量の推移 </t>
    </r>
    <r>
      <rPr>
        <sz val="12"/>
        <rFont val="ＭＳ ゴシック"/>
        <family val="3"/>
        <charset val="128"/>
      </rPr>
      <t>〔1984(昭和59)年～2020(令和2)年〕</t>
    </r>
    <phoneticPr fontId="3"/>
  </si>
  <si>
    <t>　　　　　　　　　　　〔1972(昭和47)年～2020(令和2)年〕</t>
    <phoneticPr fontId="1"/>
  </si>
  <si>
    <r>
      <t>５．しょうゆＪＡＳ受検数量の推移</t>
    </r>
    <r>
      <rPr>
        <sz val="12"/>
        <rFont val="ＭＳ ゴシック"/>
        <family val="3"/>
        <charset val="128"/>
      </rPr>
      <t xml:space="preserve"> 〔1963(昭和38)年～2020(令和2)年〕</t>
    </r>
    <rPh sb="35" eb="37">
      <t>レイワ</t>
    </rPh>
    <phoneticPr fontId="3"/>
  </si>
  <si>
    <t>単位：kL、％</t>
    <rPh sb="0" eb="2">
      <t>タンイ</t>
    </rPh>
    <phoneticPr fontId="3"/>
  </si>
  <si>
    <r>
      <t>2.(1)出荷数量の推移</t>
    </r>
    <r>
      <rPr>
        <sz val="22"/>
        <rFont val="ＭＳ ゴシック"/>
        <family val="3"/>
        <charset val="128"/>
      </rPr>
      <t>〔1930(昭和5)年～2020(令和2)年〕</t>
    </r>
    <rPh sb="5" eb="7">
      <t>シュッカ</t>
    </rPh>
    <rPh sb="7" eb="8">
      <t>カズ</t>
    </rPh>
    <rPh sb="8" eb="9">
      <t>リョウ</t>
    </rPh>
    <rPh sb="10" eb="12">
      <t>スイイ</t>
    </rPh>
    <rPh sb="29" eb="31">
      <t>レイワ</t>
    </rPh>
    <phoneticPr fontId="3"/>
  </si>
  <si>
    <t>単位：kL、％　</t>
    <rPh sb="0" eb="2">
      <t>タンイ</t>
    </rPh>
    <phoneticPr fontId="3"/>
  </si>
  <si>
    <t>その他</t>
    <rPh sb="0" eb="3">
      <t>ソノタ</t>
    </rPh>
    <phoneticPr fontId="11"/>
  </si>
  <si>
    <t>グアム(米)</t>
    <rPh sb="4" eb="5">
      <t>ベイ</t>
    </rPh>
    <phoneticPr fontId="3"/>
  </si>
  <si>
    <t>デンマーク</t>
  </si>
  <si>
    <t>台 湾</t>
    <rPh sb="0" eb="1">
      <t>ダイ</t>
    </rPh>
    <rPh sb="2" eb="3">
      <t>ワン</t>
    </rPh>
    <phoneticPr fontId="11"/>
  </si>
  <si>
    <t>香 港</t>
    <rPh sb="0" eb="1">
      <t>カオリ</t>
    </rPh>
    <rPh sb="2" eb="3">
      <t>ミナト</t>
    </rPh>
    <phoneticPr fontId="11"/>
  </si>
  <si>
    <t>タ イ</t>
    <phoneticPr fontId="3"/>
  </si>
  <si>
    <t>英 国</t>
    <phoneticPr fontId="3"/>
  </si>
  <si>
    <t>〔1972(昭和47)年～2020(令和2)年〕</t>
    <rPh sb="6" eb="8">
      <t>ショウワ</t>
    </rPh>
    <rPh sb="11" eb="12">
      <t>ネン</t>
    </rPh>
    <rPh sb="18" eb="20">
      <t>レイワ</t>
    </rPh>
    <rPh sb="22" eb="23">
      <t>ネン</t>
    </rPh>
    <phoneticPr fontId="3"/>
  </si>
  <si>
    <t>受 検 数 量</t>
    <rPh sb="0" eb="1">
      <t>ウケ</t>
    </rPh>
    <rPh sb="2" eb="3">
      <t>ケン</t>
    </rPh>
    <rPh sb="4" eb="5">
      <t>カズ</t>
    </rPh>
    <rPh sb="6" eb="7">
      <t>リョウ</t>
    </rPh>
    <phoneticPr fontId="3"/>
  </si>
  <si>
    <r>
      <t xml:space="preserve">出荷数量   </t>
    </r>
    <r>
      <rPr>
        <sz val="9"/>
        <rFont val="ＭＳ Ｐゴシック"/>
        <family val="3"/>
        <charset val="128"/>
      </rPr>
      <t>（参考）</t>
    </r>
    <rPh sb="0" eb="2">
      <t>シュッカ</t>
    </rPh>
    <rPh sb="2" eb="4">
      <t>スウリョウ</t>
    </rPh>
    <rPh sb="8" eb="10">
      <t>サンコウ</t>
    </rPh>
    <phoneticPr fontId="3"/>
  </si>
  <si>
    <r>
      <rPr>
        <sz val="18"/>
        <rFont val="ＭＳ ゴシック"/>
        <family val="3"/>
        <charset val="128"/>
      </rPr>
      <t>5.しょうゆＪＡＳ受検数量の推移</t>
    </r>
    <r>
      <rPr>
        <sz val="14"/>
        <rFont val="ＭＳ ゴシック"/>
        <family val="3"/>
        <charset val="128"/>
      </rPr>
      <t>〔1963(昭和38)年～2020(令和2)年〕</t>
    </r>
    <rPh sb="9" eb="11">
      <t>ジュケン</t>
    </rPh>
    <rPh sb="11" eb="12">
      <t>カズ</t>
    </rPh>
    <rPh sb="12" eb="13">
      <t>リョウ</t>
    </rPh>
    <rPh sb="14" eb="16">
      <t>スイイ</t>
    </rPh>
    <rPh sb="22" eb="24">
      <t>ショウワ</t>
    </rPh>
    <rPh sb="27" eb="28">
      <t>ネン</t>
    </rPh>
    <rPh sb="34" eb="36">
      <t>レイワ</t>
    </rPh>
    <rPh sb="38" eb="39">
      <t>ネン</t>
    </rPh>
    <phoneticPr fontId="3"/>
  </si>
  <si>
    <t>平成22年比(％)</t>
    <rPh sb="0" eb="2">
      <t>ヘイセイ</t>
    </rPh>
    <rPh sb="4" eb="5">
      <t>ドシ</t>
    </rPh>
    <rPh sb="5" eb="6">
      <t>ヒ</t>
    </rPh>
    <phoneticPr fontId="25"/>
  </si>
  <si>
    <t>平成27年比(％)</t>
    <rPh sb="0" eb="1">
      <t>タイラ</t>
    </rPh>
    <rPh sb="1" eb="2">
      <t>シゲル</t>
    </rPh>
    <rPh sb="4" eb="5">
      <t>ネン</t>
    </rPh>
    <rPh sb="5" eb="6">
      <t>ヒ</t>
    </rPh>
    <phoneticPr fontId="25"/>
  </si>
  <si>
    <r>
      <t>1.企業（工場）数の推移</t>
    </r>
    <r>
      <rPr>
        <sz val="12"/>
        <rFont val="ＭＳ ゴシック"/>
        <family val="3"/>
        <charset val="128"/>
      </rPr>
      <t>〔1955(昭和30)年～2020(令和2)年〕</t>
    </r>
    <rPh sb="2" eb="4">
      <t>キギョウ</t>
    </rPh>
    <rPh sb="5" eb="7">
      <t>コウジョウ</t>
    </rPh>
    <rPh sb="8" eb="9">
      <t>カズ</t>
    </rPh>
    <rPh sb="10" eb="12">
      <t>スイイ</t>
    </rPh>
    <rPh sb="18" eb="20">
      <t>ショウワ</t>
    </rPh>
    <rPh sb="23" eb="24">
      <t>ネン</t>
    </rPh>
    <rPh sb="30" eb="32">
      <t>レイワ</t>
    </rPh>
    <rPh sb="34" eb="35">
      <t>ネン</t>
    </rPh>
    <phoneticPr fontId="3"/>
  </si>
  <si>
    <r>
      <t>2.(2)都道府県別しょうゆ等出荷数量</t>
    </r>
    <r>
      <rPr>
        <sz val="16"/>
        <rFont val="ＭＳ ゴシック"/>
        <family val="3"/>
        <charset val="128"/>
      </rPr>
      <t>〔2020(令和2)年〕</t>
    </r>
    <rPh sb="5" eb="9">
      <t>トドウフケン</t>
    </rPh>
    <rPh sb="9" eb="10">
      <t>ベツ</t>
    </rPh>
    <rPh sb="14" eb="15">
      <t>トウ</t>
    </rPh>
    <rPh sb="15" eb="17">
      <t>シュッカ</t>
    </rPh>
    <rPh sb="17" eb="19">
      <t>スウリョウ</t>
    </rPh>
    <rPh sb="25" eb="27">
      <t>レイワ</t>
    </rPh>
    <rPh sb="29" eb="30">
      <t>ネン</t>
    </rPh>
    <phoneticPr fontId="3"/>
  </si>
  <si>
    <r>
      <rPr>
        <sz val="22"/>
        <rFont val="ＭＳ Ｐゴシック"/>
        <family val="3"/>
        <charset val="128"/>
      </rPr>
      <t xml:space="preserve">2.(3)容器別出荷数量の推移 </t>
    </r>
    <r>
      <rPr>
        <sz val="18"/>
        <rFont val="ＭＳ Ｐゴシック"/>
        <family val="3"/>
        <charset val="128"/>
      </rPr>
      <t>〔1977(昭和52)年～2020(令和2)年〕</t>
    </r>
    <rPh sb="5" eb="7">
      <t>ヨウキ</t>
    </rPh>
    <rPh sb="7" eb="8">
      <t>ベツ</t>
    </rPh>
    <rPh sb="8" eb="10">
      <t>シュッカ</t>
    </rPh>
    <rPh sb="10" eb="12">
      <t>スウリョウ</t>
    </rPh>
    <rPh sb="13" eb="15">
      <t>スイイ</t>
    </rPh>
    <rPh sb="34" eb="36">
      <t>レイワ</t>
    </rPh>
    <rPh sb="38" eb="39">
      <t>ネン</t>
    </rPh>
    <phoneticPr fontId="3"/>
  </si>
  <si>
    <t>2.(4)輸出数量の推移〔1989(平成元)年～2020(令和2)年〕</t>
    <phoneticPr fontId="3"/>
  </si>
  <si>
    <r>
      <t>3.原料使用量の推移</t>
    </r>
    <r>
      <rPr>
        <sz val="18"/>
        <rFont val="ＭＳ ゴシック"/>
        <family val="3"/>
        <charset val="128"/>
      </rPr>
      <t>〔1984(昭和59)年～2020(令和2)年〕</t>
    </r>
    <rPh sb="2" eb="4">
      <t>ゲンリョウ</t>
    </rPh>
    <rPh sb="4" eb="6">
      <t>シヨウ</t>
    </rPh>
    <rPh sb="6" eb="7">
      <t>リョウ</t>
    </rPh>
    <rPh sb="8" eb="10">
      <t>スイイ</t>
    </rPh>
    <rPh sb="28" eb="30">
      <t>レイワ</t>
    </rPh>
    <rPh sb="32" eb="33">
      <t>ネン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</si>
</sst>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#,##0.0;[Red]\-#,##0.0"/>
    <numFmt numFmtId="178" formatCode="0.0%"/>
    <numFmt numFmtId="179" formatCode="0.0_ "/>
    <numFmt numFmtId="180" formatCode="0.00000_ "/>
    <numFmt numFmtId="181" formatCode="0.000"/>
    <numFmt numFmtId="182" formatCode="0.00_ "/>
    <numFmt numFmtId="183" formatCode="0.0_);\(0.0\)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游ゴシック Light"/>
      <family val="3"/>
      <charset val="128"/>
      <scheme val="major"/>
    </font>
    <font>
      <sz val="6.5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20"/>
      <name val="ＭＳ ゴシック"/>
      <family val="3"/>
      <charset val="128"/>
    </font>
    <font>
      <i/>
      <sz val="9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82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7" fillId="0" borderId="0" xfId="1"/>
    <xf numFmtId="0" fontId="8" fillId="0" borderId="0" xfId="1" applyFont="1" applyAlignment="1">
      <alignment vertical="center"/>
    </xf>
    <xf numFmtId="0" fontId="9" fillId="0" borderId="0" xfId="1" applyFont="1"/>
    <xf numFmtId="176" fontId="10" fillId="0" borderId="0" xfId="1" applyNumberFormat="1" applyFont="1" applyAlignment="1">
      <alignment vertical="center"/>
    </xf>
    <xf numFmtId="38" fontId="9" fillId="0" borderId="0" xfId="2" applyFont="1" applyBorder="1" applyAlignment="1">
      <alignment vertical="center"/>
    </xf>
    <xf numFmtId="176" fontId="10" fillId="0" borderId="0" xfId="3" applyNumberFormat="1" applyFont="1" applyBorder="1" applyAlignment="1">
      <alignment vertical="center"/>
    </xf>
    <xf numFmtId="38" fontId="9" fillId="0" borderId="0" xfId="1" applyNumberFormat="1" applyFont="1" applyAlignment="1">
      <alignment vertical="center"/>
    </xf>
    <xf numFmtId="38" fontId="6" fillId="0" borderId="0" xfId="2" applyFont="1" applyBorder="1" applyAlignment="1">
      <alignment vertical="center"/>
    </xf>
    <xf numFmtId="49" fontId="9" fillId="0" borderId="0" xfId="1" applyNumberFormat="1" applyFont="1" applyAlignment="1">
      <alignment horizontal="right" vertical="center"/>
    </xf>
    <xf numFmtId="176" fontId="10" fillId="0" borderId="1" xfId="1" applyNumberFormat="1" applyFont="1" applyBorder="1" applyAlignment="1">
      <alignment vertical="center"/>
    </xf>
    <xf numFmtId="38" fontId="9" fillId="0" borderId="2" xfId="2" applyFont="1" applyBorder="1" applyAlignment="1">
      <alignment vertical="center"/>
    </xf>
    <xf numFmtId="176" fontId="10" fillId="0" borderId="2" xfId="3" applyNumberFormat="1" applyFont="1" applyBorder="1" applyAlignment="1">
      <alignment vertical="center"/>
    </xf>
    <xf numFmtId="38" fontId="9" fillId="0" borderId="2" xfId="1" applyNumberFormat="1" applyFont="1" applyBorder="1" applyAlignment="1">
      <alignment horizontal="right" vertical="center"/>
    </xf>
    <xf numFmtId="38" fontId="6" fillId="0" borderId="3" xfId="2" applyFont="1" applyBorder="1" applyAlignment="1">
      <alignment vertical="center"/>
    </xf>
    <xf numFmtId="49" fontId="9" fillId="0" borderId="3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76" fontId="10" fillId="0" borderId="6" xfId="1" applyNumberFormat="1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176" fontId="10" fillId="0" borderId="7" xfId="3" applyNumberFormat="1" applyFont="1" applyBorder="1" applyAlignment="1">
      <alignment vertical="center"/>
    </xf>
    <xf numFmtId="38" fontId="9" fillId="0" borderId="7" xfId="1" applyNumberFormat="1" applyFont="1" applyBorder="1" applyAlignment="1">
      <alignment horizontal="right" vertical="center"/>
    </xf>
    <xf numFmtId="38" fontId="6" fillId="0" borderId="8" xfId="2" applyFont="1" applyBorder="1" applyAlignment="1">
      <alignment vertical="center"/>
    </xf>
    <xf numFmtId="49" fontId="9" fillId="0" borderId="8" xfId="1" applyNumberFormat="1" applyFont="1" applyBorder="1" applyAlignment="1">
      <alignment horizontal="right" vertical="center"/>
    </xf>
    <xf numFmtId="0" fontId="9" fillId="0" borderId="9" xfId="1" applyFont="1" applyBorder="1" applyAlignment="1">
      <alignment vertical="center"/>
    </xf>
    <xf numFmtId="0" fontId="7" fillId="0" borderId="10" xfId="1" applyBorder="1" applyAlignment="1">
      <alignment vertical="center"/>
    </xf>
    <xf numFmtId="176" fontId="10" fillId="0" borderId="11" xfId="1" applyNumberFormat="1" applyFont="1" applyBorder="1" applyAlignment="1">
      <alignment vertical="center"/>
    </xf>
    <xf numFmtId="38" fontId="9" fillId="0" borderId="12" xfId="2" applyFont="1" applyBorder="1" applyAlignment="1">
      <alignment vertical="center"/>
    </xf>
    <xf numFmtId="176" fontId="10" fillId="0" borderId="12" xfId="3" applyNumberFormat="1" applyFont="1" applyBorder="1" applyAlignment="1">
      <alignment vertical="center"/>
    </xf>
    <xf numFmtId="38" fontId="9" fillId="0" borderId="12" xfId="1" applyNumberFormat="1" applyFont="1" applyBorder="1" applyAlignment="1">
      <alignment horizontal="right" vertical="center"/>
    </xf>
    <xf numFmtId="38" fontId="6" fillId="0" borderId="12" xfId="2" applyFont="1" applyBorder="1" applyAlignment="1">
      <alignment vertical="center"/>
    </xf>
    <xf numFmtId="49" fontId="9" fillId="0" borderId="13" xfId="1" applyNumberFormat="1" applyFont="1" applyBorder="1" applyAlignment="1">
      <alignment horizontal="right" vertical="center"/>
    </xf>
    <xf numFmtId="0" fontId="9" fillId="0" borderId="14" xfId="1" applyFont="1" applyBorder="1" applyAlignment="1">
      <alignment vertical="center"/>
    </xf>
    <xf numFmtId="0" fontId="7" fillId="0" borderId="15" xfId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10" fillId="0" borderId="12" xfId="1" applyFont="1" applyBorder="1" applyAlignment="1">
      <alignment horizontal="right" vertical="center"/>
    </xf>
    <xf numFmtId="38" fontId="9" fillId="0" borderId="7" xfId="1" applyNumberFormat="1" applyFont="1" applyBorder="1" applyAlignment="1">
      <alignment vertical="center"/>
    </xf>
    <xf numFmtId="38" fontId="6" fillId="0" borderId="7" xfId="2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38" fontId="9" fillId="0" borderId="12" xfId="1" applyNumberFormat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176" fontId="10" fillId="0" borderId="16" xfId="3" applyNumberFormat="1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0" fontId="9" fillId="0" borderId="18" xfId="1" applyFont="1" applyBorder="1" applyAlignment="1">
      <alignment horizontal="right" vertical="center"/>
    </xf>
    <xf numFmtId="0" fontId="9" fillId="0" borderId="19" xfId="1" applyFont="1" applyBorder="1" applyAlignment="1">
      <alignment vertical="center"/>
    </xf>
    <xf numFmtId="176" fontId="10" fillId="0" borderId="6" xfId="3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10" xfId="1" applyFont="1" applyBorder="1" applyAlignment="1">
      <alignment vertical="center"/>
    </xf>
    <xf numFmtId="0" fontId="9" fillId="0" borderId="20" xfId="1" applyFont="1" applyBorder="1" applyAlignment="1">
      <alignment horizontal="right" vertical="center"/>
    </xf>
    <xf numFmtId="0" fontId="9" fillId="0" borderId="21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38" fontId="7" fillId="0" borderId="0" xfId="1" applyNumberFormat="1" applyAlignment="1">
      <alignment vertical="center"/>
    </xf>
    <xf numFmtId="0" fontId="9" fillId="0" borderId="0" xfId="1" applyFont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7" fillId="0" borderId="0" xfId="1" applyAlignment="1">
      <alignment vertical="center"/>
    </xf>
    <xf numFmtId="38" fontId="14" fillId="0" borderId="0" xfId="2" applyFont="1" applyFill="1" applyAlignment="1">
      <alignment vertical="center"/>
    </xf>
    <xf numFmtId="0" fontId="10" fillId="0" borderId="0" xfId="1" applyFont="1" applyAlignment="1">
      <alignment vertical="center"/>
    </xf>
    <xf numFmtId="38" fontId="8" fillId="0" borderId="0" xfId="2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176" fontId="10" fillId="0" borderId="26" xfId="3" applyNumberFormat="1" applyFont="1" applyFill="1" applyBorder="1" applyAlignment="1">
      <alignment vertical="center"/>
    </xf>
    <xf numFmtId="38" fontId="8" fillId="0" borderId="4" xfId="2" applyFont="1" applyFill="1" applyBorder="1" applyAlignment="1">
      <alignment vertical="center"/>
    </xf>
    <xf numFmtId="176" fontId="10" fillId="0" borderId="27" xfId="3" applyNumberFormat="1" applyFont="1" applyFill="1" applyBorder="1" applyAlignment="1">
      <alignment vertical="center"/>
    </xf>
    <xf numFmtId="38" fontId="8" fillId="0" borderId="5" xfId="2" applyFont="1" applyFill="1" applyBorder="1" applyAlignment="1">
      <alignment vertical="center"/>
    </xf>
    <xf numFmtId="38" fontId="8" fillId="0" borderId="28" xfId="2" applyFont="1" applyFill="1" applyBorder="1" applyAlignment="1">
      <alignment vertical="center"/>
    </xf>
    <xf numFmtId="38" fontId="8" fillId="0" borderId="29" xfId="2" applyFont="1" applyFill="1" applyBorder="1" applyAlignment="1">
      <alignment vertical="center"/>
    </xf>
    <xf numFmtId="176" fontId="10" fillId="0" borderId="1" xfId="3" applyNumberFormat="1" applyFont="1" applyFill="1" applyBorder="1" applyAlignment="1">
      <alignment vertical="center"/>
    </xf>
    <xf numFmtId="176" fontId="10" fillId="0" borderId="2" xfId="3" applyNumberFormat="1" applyFont="1" applyFill="1" applyBorder="1" applyAlignment="1">
      <alignment vertical="center"/>
    </xf>
    <xf numFmtId="38" fontId="9" fillId="0" borderId="30" xfId="2" applyFont="1" applyFill="1" applyBorder="1" applyAlignment="1">
      <alignment vertical="center"/>
    </xf>
    <xf numFmtId="0" fontId="9" fillId="0" borderId="31" xfId="1" applyFont="1" applyBorder="1" applyAlignment="1">
      <alignment horizontal="right" vertical="center"/>
    </xf>
    <xf numFmtId="176" fontId="10" fillId="0" borderId="32" xfId="3" applyNumberFormat="1" applyFont="1" applyFill="1" applyBorder="1" applyAlignment="1">
      <alignment vertical="center"/>
    </xf>
    <xf numFmtId="176" fontId="10" fillId="0" borderId="33" xfId="3" applyNumberFormat="1" applyFont="1" applyFill="1" applyBorder="1" applyAlignment="1">
      <alignment vertical="center"/>
    </xf>
    <xf numFmtId="38" fontId="8" fillId="0" borderId="19" xfId="2" applyFont="1" applyFill="1" applyBorder="1" applyAlignment="1">
      <alignment vertical="center"/>
    </xf>
    <xf numFmtId="38" fontId="8" fillId="0" borderId="34" xfId="2" applyFont="1" applyFill="1" applyBorder="1" applyAlignment="1">
      <alignment vertical="center"/>
    </xf>
    <xf numFmtId="38" fontId="8" fillId="0" borderId="35" xfId="2" applyFont="1" applyFill="1" applyBorder="1" applyAlignment="1">
      <alignment vertical="center"/>
    </xf>
    <xf numFmtId="176" fontId="10" fillId="0" borderId="16" xfId="3" applyNumberFormat="1" applyFont="1" applyFill="1" applyBorder="1" applyAlignment="1">
      <alignment vertical="center"/>
    </xf>
    <xf numFmtId="176" fontId="10" fillId="0" borderId="17" xfId="3" applyNumberFormat="1" applyFont="1" applyFill="1" applyBorder="1" applyAlignment="1">
      <alignment vertical="center"/>
    </xf>
    <xf numFmtId="38" fontId="9" fillId="0" borderId="36" xfId="2" applyFont="1" applyFill="1" applyBorder="1" applyAlignment="1">
      <alignment vertical="center"/>
    </xf>
    <xf numFmtId="0" fontId="9" fillId="0" borderId="37" xfId="1" applyFont="1" applyBorder="1" applyAlignment="1">
      <alignment horizontal="right" vertical="center"/>
    </xf>
    <xf numFmtId="0" fontId="10" fillId="0" borderId="32" xfId="3" applyNumberFormat="1" applyFont="1" applyFill="1" applyBorder="1" applyAlignment="1">
      <alignment vertical="center"/>
    </xf>
    <xf numFmtId="38" fontId="8" fillId="0" borderId="38" xfId="2" applyFont="1" applyFill="1" applyBorder="1" applyAlignment="1">
      <alignment vertical="center"/>
    </xf>
    <xf numFmtId="0" fontId="10" fillId="0" borderId="33" xfId="3" applyNumberFormat="1" applyFont="1" applyFill="1" applyBorder="1" applyAlignment="1">
      <alignment vertical="center"/>
    </xf>
    <xf numFmtId="176" fontId="10" fillId="0" borderId="18" xfId="3" applyNumberFormat="1" applyFont="1" applyFill="1" applyBorder="1" applyAlignment="1">
      <alignment vertical="center"/>
    </xf>
    <xf numFmtId="38" fontId="8" fillId="0" borderId="14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38" fontId="8" fillId="0" borderId="39" xfId="2" applyFont="1" applyFill="1" applyBorder="1" applyAlignment="1">
      <alignment vertical="center"/>
    </xf>
    <xf numFmtId="176" fontId="10" fillId="0" borderId="40" xfId="3" applyNumberFormat="1" applyFont="1" applyFill="1" applyBorder="1" applyAlignment="1">
      <alignment vertical="center"/>
    </xf>
    <xf numFmtId="38" fontId="8" fillId="0" borderId="41" xfId="2" applyFont="1" applyFill="1" applyBorder="1" applyAlignment="1">
      <alignment vertical="center"/>
    </xf>
    <xf numFmtId="176" fontId="10" fillId="0" borderId="11" xfId="3" applyNumberFormat="1" applyFont="1" applyFill="1" applyBorder="1" applyAlignment="1">
      <alignment vertical="center"/>
    </xf>
    <xf numFmtId="176" fontId="10" fillId="0" borderId="12" xfId="3" applyNumberFormat="1" applyFont="1" applyFill="1" applyBorder="1" applyAlignment="1">
      <alignment vertical="center"/>
    </xf>
    <xf numFmtId="38" fontId="9" fillId="0" borderId="42" xfId="2" applyFont="1" applyFill="1" applyBorder="1" applyAlignment="1">
      <alignment vertical="center"/>
    </xf>
    <xf numFmtId="176" fontId="10" fillId="0" borderId="43" xfId="3" applyNumberFormat="1" applyFont="1" applyFill="1" applyBorder="1" applyAlignment="1">
      <alignment vertical="center"/>
    </xf>
    <xf numFmtId="38" fontId="8" fillId="0" borderId="20" xfId="2" applyFont="1" applyFill="1" applyBorder="1" applyAlignment="1">
      <alignment vertical="center"/>
    </xf>
    <xf numFmtId="176" fontId="10" fillId="0" borderId="44" xfId="3" applyNumberFormat="1" applyFont="1" applyFill="1" applyBorder="1" applyAlignment="1">
      <alignment vertical="center"/>
    </xf>
    <xf numFmtId="0" fontId="10" fillId="0" borderId="44" xfId="3" applyNumberFormat="1" applyFont="1" applyFill="1" applyBorder="1" applyAlignment="1">
      <alignment vertical="center"/>
    </xf>
    <xf numFmtId="38" fontId="8" fillId="0" borderId="21" xfId="2" applyFont="1" applyFill="1" applyBorder="1" applyAlignment="1">
      <alignment vertical="center"/>
    </xf>
    <xf numFmtId="38" fontId="8" fillId="0" borderId="45" xfId="2" applyFont="1" applyFill="1" applyBorder="1" applyAlignment="1">
      <alignment vertical="center"/>
    </xf>
    <xf numFmtId="176" fontId="10" fillId="0" borderId="46" xfId="3" applyNumberFormat="1" applyFont="1" applyFill="1" applyBorder="1" applyAlignment="1">
      <alignment vertical="center"/>
    </xf>
    <xf numFmtId="38" fontId="8" fillId="0" borderId="47" xfId="2" applyFont="1" applyFill="1" applyBorder="1" applyAlignment="1">
      <alignment vertical="center"/>
    </xf>
    <xf numFmtId="176" fontId="10" fillId="0" borderId="48" xfId="3" applyNumberFormat="1" applyFont="1" applyFill="1" applyBorder="1" applyAlignment="1">
      <alignment vertical="center"/>
    </xf>
    <xf numFmtId="176" fontId="10" fillId="0" borderId="49" xfId="3" applyNumberFormat="1" applyFont="1" applyFill="1" applyBorder="1" applyAlignment="1">
      <alignment vertical="center"/>
    </xf>
    <xf numFmtId="38" fontId="9" fillId="0" borderId="50" xfId="2" applyFont="1" applyFill="1" applyBorder="1" applyAlignment="1">
      <alignment vertical="center"/>
    </xf>
    <xf numFmtId="0" fontId="9" fillId="0" borderId="51" xfId="1" applyFont="1" applyBorder="1" applyAlignment="1">
      <alignment horizontal="right" vertical="center"/>
    </xf>
    <xf numFmtId="0" fontId="9" fillId="0" borderId="20" xfId="1" applyFont="1" applyBorder="1" applyAlignment="1">
      <alignment horizontal="center" vertical="center"/>
    </xf>
    <xf numFmtId="0" fontId="7" fillId="0" borderId="19" xfId="1" applyBorder="1" applyAlignment="1">
      <alignment vertical="center"/>
    </xf>
    <xf numFmtId="0" fontId="10" fillId="0" borderId="18" xfId="3" applyNumberFormat="1" applyFont="1" applyFill="1" applyBorder="1" applyAlignment="1">
      <alignment vertical="center"/>
    </xf>
    <xf numFmtId="176" fontId="10" fillId="0" borderId="52" xfId="3" applyNumberFormat="1" applyFont="1" applyFill="1" applyBorder="1" applyAlignment="1">
      <alignment vertical="center"/>
    </xf>
    <xf numFmtId="49" fontId="10" fillId="0" borderId="32" xfId="1" applyNumberFormat="1" applyFont="1" applyBorder="1" applyAlignment="1">
      <alignment horizontal="right" vertical="center"/>
    </xf>
    <xf numFmtId="0" fontId="10" fillId="0" borderId="33" xfId="1" applyFont="1" applyBorder="1" applyAlignment="1">
      <alignment vertical="center"/>
    </xf>
    <xf numFmtId="49" fontId="10" fillId="0" borderId="43" xfId="1" applyNumberFormat="1" applyFont="1" applyBorder="1" applyAlignment="1">
      <alignment horizontal="right" vertical="center"/>
    </xf>
    <xf numFmtId="0" fontId="10" fillId="0" borderId="44" xfId="1" applyFont="1" applyBorder="1" applyAlignment="1">
      <alignment vertical="center"/>
    </xf>
    <xf numFmtId="177" fontId="10" fillId="0" borderId="33" xfId="2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0" fontId="10" fillId="0" borderId="43" xfId="1" applyFont="1" applyBorder="1" applyAlignment="1">
      <alignment vertical="center"/>
    </xf>
    <xf numFmtId="177" fontId="10" fillId="0" borderId="44" xfId="2" applyNumberFormat="1" applyFont="1" applyFill="1" applyBorder="1" applyAlignment="1">
      <alignment vertical="center"/>
    </xf>
    <xf numFmtId="0" fontId="10" fillId="0" borderId="46" xfId="3" applyNumberFormat="1" applyFont="1" applyFill="1" applyBorder="1" applyAlignment="1">
      <alignment vertical="center"/>
    </xf>
    <xf numFmtId="0" fontId="10" fillId="0" borderId="32" xfId="1" applyFont="1" applyBorder="1" applyAlignment="1">
      <alignment vertical="center"/>
    </xf>
    <xf numFmtId="0" fontId="10" fillId="0" borderId="53" xfId="1" applyFont="1" applyBorder="1" applyAlignment="1">
      <alignment vertical="center"/>
    </xf>
    <xf numFmtId="0" fontId="10" fillId="0" borderId="40" xfId="1" applyFont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0" fontId="10" fillId="0" borderId="13" xfId="3" applyNumberFormat="1" applyFont="1" applyFill="1" applyBorder="1" applyAlignment="1">
      <alignment vertical="center"/>
    </xf>
    <xf numFmtId="176" fontId="10" fillId="0" borderId="20" xfId="3" applyNumberFormat="1" applyFont="1" applyFill="1" applyBorder="1" applyAlignment="1">
      <alignment vertical="center"/>
    </xf>
    <xf numFmtId="38" fontId="9" fillId="0" borderId="46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49" fontId="10" fillId="0" borderId="33" xfId="1" applyNumberFormat="1" applyFont="1" applyBorder="1" applyAlignment="1">
      <alignment horizontal="right" vertical="center"/>
    </xf>
    <xf numFmtId="0" fontId="8" fillId="0" borderId="19" xfId="1" applyFont="1" applyBorder="1" applyAlignment="1">
      <alignment vertical="center"/>
    </xf>
    <xf numFmtId="38" fontId="8" fillId="0" borderId="54" xfId="2" applyFont="1" applyFill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10" fillId="0" borderId="43" xfId="3" applyNumberFormat="1" applyFont="1" applyFill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19" xfId="2" applyFont="1" applyFill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38" fontId="9" fillId="0" borderId="18" xfId="2" applyFont="1" applyFill="1" applyBorder="1" applyAlignment="1">
      <alignment horizontal="right" vertical="center"/>
    </xf>
    <xf numFmtId="0" fontId="9" fillId="0" borderId="19" xfId="1" applyFont="1" applyBorder="1" applyAlignment="1">
      <alignment horizontal="left" vertical="center"/>
    </xf>
    <xf numFmtId="0" fontId="10" fillId="0" borderId="55" xfId="1" applyFont="1" applyBorder="1" applyAlignment="1">
      <alignment horizontal="center" vertical="center"/>
    </xf>
    <xf numFmtId="0" fontId="10" fillId="0" borderId="5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55" xfId="1" applyFont="1" applyBorder="1" applyAlignment="1">
      <alignment vertical="center"/>
    </xf>
    <xf numFmtId="176" fontId="10" fillId="0" borderId="9" xfId="3" applyNumberFormat="1" applyFont="1" applyFill="1" applyBorder="1" applyAlignment="1">
      <alignment vertical="center"/>
    </xf>
    <xf numFmtId="178" fontId="10" fillId="0" borderId="8" xfId="3" applyNumberFormat="1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right" vertical="center"/>
    </xf>
    <xf numFmtId="0" fontId="13" fillId="0" borderId="43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0" fontId="13" fillId="0" borderId="55" xfId="1" applyFont="1" applyBorder="1" applyAlignment="1">
      <alignment horizontal="center" vertical="center" wrapText="1"/>
    </xf>
    <xf numFmtId="0" fontId="13" fillId="0" borderId="56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38" fontId="8" fillId="0" borderId="64" xfId="2" applyFont="1" applyFill="1" applyBorder="1" applyAlignment="1">
      <alignment vertical="center"/>
    </xf>
    <xf numFmtId="38" fontId="8" fillId="0" borderId="65" xfId="2" applyFont="1" applyFill="1" applyBorder="1" applyAlignment="1">
      <alignment vertical="center"/>
    </xf>
    <xf numFmtId="38" fontId="8" fillId="0" borderId="66" xfId="2" applyFont="1" applyFill="1" applyBorder="1" applyAlignment="1">
      <alignment vertical="center"/>
    </xf>
    <xf numFmtId="38" fontId="8" fillId="0" borderId="67" xfId="2" applyFont="1" applyFill="1" applyBorder="1" applyAlignment="1">
      <alignment vertical="center"/>
    </xf>
    <xf numFmtId="176" fontId="13" fillId="0" borderId="68" xfId="3" applyNumberFormat="1" applyFont="1" applyBorder="1" applyAlignment="1">
      <alignment vertical="center"/>
    </xf>
    <xf numFmtId="38" fontId="8" fillId="0" borderId="66" xfId="2" applyFont="1" applyBorder="1" applyAlignment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38" fontId="8" fillId="0" borderId="37" xfId="2" applyFont="1" applyFill="1" applyBorder="1" applyAlignment="1">
      <alignment vertical="center"/>
    </xf>
    <xf numFmtId="38" fontId="8" fillId="0" borderId="17" xfId="2" applyFont="1" applyFill="1" applyBorder="1" applyAlignment="1">
      <alignment vertical="center"/>
    </xf>
    <xf numFmtId="2" fontId="13" fillId="0" borderId="6" xfId="3" applyNumberFormat="1" applyFont="1" applyBorder="1" applyAlignment="1">
      <alignment vertical="center"/>
    </xf>
    <xf numFmtId="0" fontId="8" fillId="0" borderId="57" xfId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38" fontId="8" fillId="0" borderId="51" xfId="2" applyFont="1" applyFill="1" applyBorder="1" applyAlignment="1">
      <alignment vertical="center"/>
    </xf>
    <xf numFmtId="38" fontId="8" fillId="0" borderId="49" xfId="2" applyFont="1" applyFill="1" applyBorder="1" applyAlignment="1">
      <alignment vertical="center"/>
    </xf>
    <xf numFmtId="38" fontId="8" fillId="0" borderId="20" xfId="2" applyFont="1" applyBorder="1" applyAlignment="1">
      <alignment vertical="center"/>
    </xf>
    <xf numFmtId="0" fontId="8" fillId="0" borderId="7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2" fontId="13" fillId="0" borderId="16" xfId="3" applyNumberFormat="1" applyFont="1" applyBorder="1" applyAlignment="1">
      <alignment vertical="center"/>
    </xf>
    <xf numFmtId="0" fontId="8" fillId="0" borderId="71" xfId="1" applyFont="1" applyBorder="1" applyAlignment="1">
      <alignment horizontal="center" vertical="center"/>
    </xf>
    <xf numFmtId="38" fontId="8" fillId="0" borderId="72" xfId="2" applyFont="1" applyFill="1" applyBorder="1" applyAlignment="1">
      <alignment vertical="center"/>
    </xf>
    <xf numFmtId="38" fontId="8" fillId="0" borderId="12" xfId="2" applyFont="1" applyFill="1" applyBorder="1" applyAlignment="1">
      <alignment vertical="center"/>
    </xf>
    <xf numFmtId="38" fontId="8" fillId="0" borderId="14" xfId="2" applyFont="1" applyBorder="1" applyAlignment="1">
      <alignment vertical="center"/>
    </xf>
    <xf numFmtId="0" fontId="8" fillId="0" borderId="73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38" fontId="8" fillId="0" borderId="74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0" fontId="18" fillId="0" borderId="51" xfId="1" applyFont="1" applyBorder="1" applyAlignment="1">
      <alignment vertical="center"/>
    </xf>
    <xf numFmtId="0" fontId="8" fillId="0" borderId="62" xfId="1" applyFont="1" applyBorder="1" applyAlignment="1">
      <alignment horizontal="center" vertical="center"/>
    </xf>
    <xf numFmtId="0" fontId="18" fillId="0" borderId="0" xfId="1" applyFont="1"/>
    <xf numFmtId="0" fontId="20" fillId="0" borderId="0" xfId="1" applyFont="1" applyAlignment="1">
      <alignment vertical="center"/>
    </xf>
    <xf numFmtId="0" fontId="20" fillId="0" borderId="0" xfId="1" applyFont="1"/>
    <xf numFmtId="38" fontId="18" fillId="0" borderId="0" xfId="1" applyNumberFormat="1" applyFont="1"/>
    <xf numFmtId="0" fontId="20" fillId="0" borderId="0" xfId="1" applyFont="1" applyAlignment="1">
      <alignment horizontal="right" vertical="center"/>
    </xf>
    <xf numFmtId="179" fontId="18" fillId="0" borderId="0" xfId="1" applyNumberFormat="1" applyFont="1"/>
    <xf numFmtId="176" fontId="18" fillId="0" borderId="0" xfId="3" applyNumberFormat="1" applyFont="1" applyBorder="1"/>
    <xf numFmtId="178" fontId="18" fillId="0" borderId="0" xfId="3" applyNumberFormat="1" applyFont="1" applyBorder="1"/>
    <xf numFmtId="0" fontId="18" fillId="0" borderId="0" xfId="1" applyFont="1" applyAlignment="1">
      <alignment horizontal="right"/>
    </xf>
    <xf numFmtId="0" fontId="18" fillId="0" borderId="80" xfId="1" applyFont="1" applyBorder="1" applyAlignment="1">
      <alignment horizontal="right"/>
    </xf>
    <xf numFmtId="176" fontId="18" fillId="0" borderId="80" xfId="3" applyNumberFormat="1" applyFont="1" applyBorder="1"/>
    <xf numFmtId="176" fontId="18" fillId="0" borderId="31" xfId="3" applyNumberFormat="1" applyFont="1" applyBorder="1"/>
    <xf numFmtId="176" fontId="18" fillId="0" borderId="2" xfId="3" applyNumberFormat="1" applyFont="1" applyBorder="1"/>
    <xf numFmtId="176" fontId="18" fillId="0" borderId="4" xfId="3" applyNumberFormat="1" applyFont="1" applyBorder="1"/>
    <xf numFmtId="176" fontId="18" fillId="0" borderId="5" xfId="3" applyNumberFormat="1" applyFont="1" applyBorder="1"/>
    <xf numFmtId="176" fontId="18" fillId="0" borderId="3" xfId="3" applyNumberFormat="1" applyFont="1" applyBorder="1"/>
    <xf numFmtId="178" fontId="18" fillId="0" borderId="4" xfId="3" applyNumberFormat="1" applyFont="1" applyBorder="1"/>
    <xf numFmtId="0" fontId="18" fillId="0" borderId="30" xfId="1" applyFont="1" applyBorder="1"/>
    <xf numFmtId="0" fontId="18" fillId="0" borderId="2" xfId="1" applyFont="1" applyBorder="1"/>
    <xf numFmtId="0" fontId="18" fillId="0" borderId="31" xfId="1" applyFont="1" applyBorder="1"/>
    <xf numFmtId="0" fontId="18" fillId="0" borderId="3" xfId="1" applyFont="1" applyBorder="1" applyAlignment="1">
      <alignment horizontal="right"/>
    </xf>
    <xf numFmtId="0" fontId="18" fillId="0" borderId="4" xfId="1" applyFont="1" applyBorder="1"/>
    <xf numFmtId="0" fontId="18" fillId="0" borderId="5" xfId="1" applyFont="1" applyBorder="1"/>
    <xf numFmtId="49" fontId="18" fillId="0" borderId="81" xfId="1" applyNumberFormat="1" applyFont="1" applyBorder="1" applyAlignment="1">
      <alignment horizontal="right"/>
    </xf>
    <xf numFmtId="38" fontId="18" fillId="0" borderId="82" xfId="2" applyFont="1" applyBorder="1"/>
    <xf numFmtId="38" fontId="18" fillId="0" borderId="83" xfId="2" applyFont="1" applyBorder="1"/>
    <xf numFmtId="38" fontId="18" fillId="0" borderId="84" xfId="2" applyFont="1" applyBorder="1"/>
    <xf numFmtId="38" fontId="18" fillId="0" borderId="85" xfId="2" applyFont="1" applyBorder="1"/>
    <xf numFmtId="38" fontId="18" fillId="0" borderId="86" xfId="2" applyFont="1" applyBorder="1"/>
    <xf numFmtId="38" fontId="18" fillId="0" borderId="87" xfId="2" applyFont="1" applyBorder="1" applyAlignment="1">
      <alignment horizontal="right"/>
    </xf>
    <xf numFmtId="38" fontId="18" fillId="0" borderId="87" xfId="2" applyFont="1" applyBorder="1"/>
    <xf numFmtId="38" fontId="18" fillId="0" borderId="16" xfId="2" applyFont="1" applyBorder="1"/>
    <xf numFmtId="49" fontId="18" fillId="0" borderId="18" xfId="1" applyNumberFormat="1" applyFont="1" applyBorder="1" applyAlignment="1">
      <alignment horizontal="right"/>
    </xf>
    <xf numFmtId="0" fontId="18" fillId="0" borderId="0" xfId="1" applyFont="1" applyAlignment="1">
      <alignment horizontal="center"/>
    </xf>
    <xf numFmtId="0" fontId="18" fillId="0" borderId="19" xfId="1" applyFont="1" applyBorder="1" applyAlignment="1">
      <alignment horizontal="right"/>
    </xf>
    <xf numFmtId="0" fontId="18" fillId="0" borderId="88" xfId="1" applyFont="1" applyBorder="1" applyAlignment="1">
      <alignment horizontal="right"/>
    </xf>
    <xf numFmtId="176" fontId="18" fillId="0" borderId="88" xfId="3" applyNumberFormat="1" applyFont="1" applyBorder="1"/>
    <xf numFmtId="176" fontId="18" fillId="0" borderId="51" xfId="3" applyNumberFormat="1" applyFont="1" applyBorder="1"/>
    <xf numFmtId="176" fontId="18" fillId="0" borderId="49" xfId="3" applyNumberFormat="1" applyFont="1" applyBorder="1"/>
    <xf numFmtId="176" fontId="18" fillId="0" borderId="20" xfId="3" applyNumberFormat="1" applyFont="1" applyBorder="1"/>
    <xf numFmtId="176" fontId="18" fillId="0" borderId="21" xfId="3" applyNumberFormat="1" applyFont="1" applyBorder="1"/>
    <xf numFmtId="176" fontId="18" fillId="0" borderId="46" xfId="3" applyNumberFormat="1" applyFont="1" applyBorder="1"/>
    <xf numFmtId="178" fontId="18" fillId="0" borderId="20" xfId="3" applyNumberFormat="1" applyFont="1" applyBorder="1"/>
    <xf numFmtId="0" fontId="18" fillId="0" borderId="50" xfId="1" applyFont="1" applyBorder="1"/>
    <xf numFmtId="0" fontId="18" fillId="0" borderId="49" xfId="1" applyFont="1" applyBorder="1"/>
    <xf numFmtId="0" fontId="18" fillId="0" borderId="51" xfId="1" applyFont="1" applyBorder="1"/>
    <xf numFmtId="0" fontId="18" fillId="0" borderId="46" xfId="1" applyFont="1" applyBorder="1" applyAlignment="1">
      <alignment horizontal="right"/>
    </xf>
    <xf numFmtId="0" fontId="18" fillId="0" borderId="20" xfId="1" applyFont="1" applyBorder="1"/>
    <xf numFmtId="0" fontId="18" fillId="0" borderId="21" xfId="1" applyFont="1" applyBorder="1"/>
    <xf numFmtId="0" fontId="18" fillId="0" borderId="19" xfId="1" applyFont="1" applyBorder="1"/>
    <xf numFmtId="49" fontId="18" fillId="0" borderId="89" xfId="1" applyNumberFormat="1" applyFont="1" applyBorder="1" applyAlignment="1">
      <alignment horizontal="right"/>
    </xf>
    <xf numFmtId="38" fontId="18" fillId="0" borderId="90" xfId="2" applyFont="1" applyBorder="1"/>
    <xf numFmtId="38" fontId="18" fillId="0" borderId="91" xfId="2" applyFont="1" applyBorder="1"/>
    <xf numFmtId="38" fontId="18" fillId="0" borderId="92" xfId="2" applyFont="1" applyBorder="1"/>
    <xf numFmtId="38" fontId="18" fillId="0" borderId="93" xfId="2" applyFont="1" applyBorder="1"/>
    <xf numFmtId="38" fontId="18" fillId="0" borderId="94" xfId="2" applyFont="1" applyBorder="1"/>
    <xf numFmtId="38" fontId="18" fillId="0" borderId="95" xfId="2" applyFont="1" applyBorder="1" applyAlignment="1">
      <alignment horizontal="right"/>
    </xf>
    <xf numFmtId="38" fontId="18" fillId="0" borderId="95" xfId="2" applyFont="1" applyBorder="1"/>
    <xf numFmtId="38" fontId="18" fillId="0" borderId="11" xfId="2" applyFont="1" applyBorder="1"/>
    <xf numFmtId="49" fontId="18" fillId="0" borderId="13" xfId="1" applyNumberFormat="1" applyFont="1" applyBorder="1" applyAlignment="1">
      <alignment horizontal="right"/>
    </xf>
    <xf numFmtId="0" fontId="18" fillId="0" borderId="14" xfId="1" applyFont="1" applyBorder="1"/>
    <xf numFmtId="0" fontId="18" fillId="0" borderId="15" xfId="1" applyFont="1" applyBorder="1"/>
    <xf numFmtId="176" fontId="18" fillId="0" borderId="70" xfId="3" applyNumberFormat="1" applyFont="1" applyBorder="1"/>
    <xf numFmtId="38" fontId="18" fillId="0" borderId="48" xfId="2" applyFont="1" applyBorder="1" applyAlignment="1">
      <alignment horizontal="center"/>
    </xf>
    <xf numFmtId="38" fontId="18" fillId="0" borderId="96" xfId="2" applyFont="1" applyBorder="1"/>
    <xf numFmtId="38" fontId="18" fillId="0" borderId="97" xfId="2" applyFont="1" applyBorder="1"/>
    <xf numFmtId="38" fontId="18" fillId="0" borderId="98" xfId="2" applyFont="1" applyBorder="1"/>
    <xf numFmtId="0" fontId="18" fillId="0" borderId="93" xfId="1" applyFont="1" applyBorder="1"/>
    <xf numFmtId="176" fontId="18" fillId="0" borderId="19" xfId="3" applyNumberFormat="1" applyFont="1" applyBorder="1"/>
    <xf numFmtId="0" fontId="18" fillId="0" borderId="99" xfId="1" applyFont="1" applyBorder="1"/>
    <xf numFmtId="38" fontId="18" fillId="0" borderId="91" xfId="2" applyFont="1" applyBorder="1" applyAlignment="1">
      <alignment horizontal="right"/>
    </xf>
    <xf numFmtId="0" fontId="18" fillId="0" borderId="100" xfId="1" applyFont="1" applyBorder="1"/>
    <xf numFmtId="0" fontId="18" fillId="0" borderId="89" xfId="1" applyFont="1" applyBorder="1" applyAlignment="1">
      <alignment horizontal="right"/>
    </xf>
    <xf numFmtId="0" fontId="18" fillId="0" borderId="90" xfId="1" applyFont="1" applyBorder="1"/>
    <xf numFmtId="0" fontId="18" fillId="0" borderId="13" xfId="1" applyFont="1" applyBorder="1" applyAlignment="1">
      <alignment horizontal="right"/>
    </xf>
    <xf numFmtId="0" fontId="18" fillId="0" borderId="48" xfId="1" applyFont="1" applyBorder="1" applyAlignment="1">
      <alignment horizontal="center"/>
    </xf>
    <xf numFmtId="0" fontId="18" fillId="0" borderId="20" xfId="1" applyFont="1" applyBorder="1" applyAlignment="1">
      <alignment horizontal="right"/>
    </xf>
    <xf numFmtId="0" fontId="18" fillId="0" borderId="81" xfId="1" applyFont="1" applyBorder="1" applyAlignment="1">
      <alignment horizontal="right"/>
    </xf>
    <xf numFmtId="178" fontId="18" fillId="0" borderId="51" xfId="3" applyNumberFormat="1" applyFont="1" applyBorder="1" applyAlignment="1">
      <alignment horizontal="right"/>
    </xf>
    <xf numFmtId="178" fontId="18" fillId="0" borderId="49" xfId="3" applyNumberFormat="1" applyFont="1" applyBorder="1"/>
    <xf numFmtId="178" fontId="18" fillId="0" borderId="21" xfId="3" applyNumberFormat="1" applyFont="1" applyBorder="1"/>
    <xf numFmtId="0" fontId="18" fillId="0" borderId="91" xfId="1" applyFont="1" applyBorder="1" applyAlignment="1">
      <alignment horizontal="right"/>
    </xf>
    <xf numFmtId="0" fontId="18" fillId="0" borderId="94" xfId="1" applyFont="1" applyBorder="1"/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wrapText="1"/>
    </xf>
    <xf numFmtId="0" fontId="18" fillId="0" borderId="5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74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wrapText="1"/>
    </xf>
    <xf numFmtId="0" fontId="18" fillId="0" borderId="51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7" fillId="0" borderId="0" xfId="1" applyAlignment="1">
      <alignment horizontal="right"/>
    </xf>
    <xf numFmtId="0" fontId="8" fillId="0" borderId="0" xfId="2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38" fontId="8" fillId="0" borderId="0" xfId="2" applyFont="1" applyBorder="1" applyAlignment="1">
      <alignment vertical="center"/>
    </xf>
    <xf numFmtId="177" fontId="26" fillId="0" borderId="0" xfId="2" applyNumberFormat="1" applyFont="1" applyBorder="1" applyAlignment="1">
      <alignment vertical="center"/>
    </xf>
    <xf numFmtId="38" fontId="13" fillId="0" borderId="0" xfId="2" applyFont="1" applyBorder="1" applyAlignment="1">
      <alignment horizontal="center" vertical="center" wrapText="1"/>
    </xf>
    <xf numFmtId="0" fontId="7" fillId="0" borderId="0" xfId="1" applyAlignment="1">
      <alignment horizontal="right" vertical="center"/>
    </xf>
    <xf numFmtId="0" fontId="13" fillId="0" borderId="0" xfId="1" applyFont="1"/>
    <xf numFmtId="177" fontId="13" fillId="0" borderId="0" xfId="2" applyNumberFormat="1" applyFont="1" applyBorder="1" applyAlignment="1">
      <alignment horizontal="right" vertical="center"/>
    </xf>
    <xf numFmtId="177" fontId="13" fillId="0" borderId="5" xfId="2" applyNumberFormat="1" applyFont="1" applyBorder="1" applyAlignment="1">
      <alignment horizontal="right" vertical="center"/>
    </xf>
    <xf numFmtId="0" fontId="13" fillId="0" borderId="2" xfId="1" applyFont="1" applyBorder="1" applyAlignment="1">
      <alignment horizontal="right" vertical="center"/>
    </xf>
    <xf numFmtId="177" fontId="13" fillId="0" borderId="30" xfId="2" applyNumberFormat="1" applyFont="1" applyBorder="1" applyAlignment="1">
      <alignment horizontal="right" vertical="center"/>
    </xf>
    <xf numFmtId="38" fontId="25" fillId="0" borderId="2" xfId="2" applyFont="1" applyBorder="1" applyAlignment="1">
      <alignment horizontal="center" vertical="center" wrapText="1"/>
    </xf>
    <xf numFmtId="38" fontId="13" fillId="0" borderId="102" xfId="2" applyFont="1" applyBorder="1" applyAlignment="1">
      <alignment vertical="center"/>
    </xf>
    <xf numFmtId="38" fontId="13" fillId="0" borderId="103" xfId="2" applyFont="1" applyBorder="1" applyAlignment="1">
      <alignment vertical="center"/>
    </xf>
    <xf numFmtId="38" fontId="13" fillId="0" borderId="104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38" fontId="13" fillId="0" borderId="105" xfId="2" applyFont="1" applyBorder="1" applyAlignment="1">
      <alignment vertical="center"/>
    </xf>
    <xf numFmtId="10" fontId="13" fillId="0" borderId="104" xfId="3" applyNumberFormat="1" applyFont="1" applyBorder="1" applyAlignment="1">
      <alignment horizontal="right" vertical="center"/>
    </xf>
    <xf numFmtId="0" fontId="13" fillId="0" borderId="102" xfId="1" applyFont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38" fontId="13" fillId="0" borderId="106" xfId="2" applyFont="1" applyBorder="1" applyAlignment="1">
      <alignment vertical="center"/>
    </xf>
    <xf numFmtId="38" fontId="13" fillId="0" borderId="107" xfId="2" applyFont="1" applyBorder="1" applyAlignment="1">
      <alignment vertical="center"/>
    </xf>
    <xf numFmtId="38" fontId="13" fillId="0" borderId="99" xfId="2" applyFont="1" applyBorder="1" applyAlignment="1">
      <alignment vertical="center"/>
    </xf>
    <xf numFmtId="38" fontId="13" fillId="0" borderId="108" xfId="2" applyFont="1" applyBorder="1" applyAlignment="1">
      <alignment vertical="center"/>
    </xf>
    <xf numFmtId="10" fontId="13" fillId="0" borderId="99" xfId="3" applyNumberFormat="1" applyFont="1" applyBorder="1" applyAlignment="1">
      <alignment horizontal="right" vertical="center"/>
    </xf>
    <xf numFmtId="0" fontId="13" fillId="0" borderId="106" xfId="1" applyFont="1" applyBorder="1" applyAlignment="1">
      <alignment horizontal="center" vertical="center"/>
    </xf>
    <xf numFmtId="38" fontId="13" fillId="0" borderId="73" xfId="2" applyFont="1" applyBorder="1" applyAlignment="1">
      <alignment horizontal="center" vertical="center"/>
    </xf>
    <xf numFmtId="38" fontId="13" fillId="0" borderId="12" xfId="2" applyFont="1" applyBorder="1" applyAlignment="1">
      <alignment horizontal="center" vertical="center"/>
    </xf>
    <xf numFmtId="38" fontId="13" fillId="0" borderId="15" xfId="2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10" fontId="13" fillId="0" borderId="12" xfId="3" applyNumberFormat="1" applyFont="1" applyBorder="1" applyAlignment="1">
      <alignment horizontal="right" vertical="center"/>
    </xf>
    <xf numFmtId="38" fontId="13" fillId="0" borderId="42" xfId="2" applyFont="1" applyBorder="1" applyAlignment="1">
      <alignment vertical="center"/>
    </xf>
    <xf numFmtId="0" fontId="13" fillId="0" borderId="94" xfId="1" applyFont="1" applyBorder="1" applyAlignment="1">
      <alignment horizontal="center" vertical="center"/>
    </xf>
    <xf numFmtId="38" fontId="13" fillId="0" borderId="109" xfId="2" applyFont="1" applyBorder="1" applyAlignment="1">
      <alignment vertical="center"/>
    </xf>
    <xf numFmtId="0" fontId="13" fillId="0" borderId="99" xfId="1" applyFont="1" applyBorder="1" applyAlignment="1">
      <alignment horizontal="center" vertical="center"/>
    </xf>
    <xf numFmtId="38" fontId="13" fillId="0" borderId="95" xfId="2" applyFont="1" applyBorder="1" applyAlignment="1">
      <alignment horizontal="center" vertical="center"/>
    </xf>
    <xf numFmtId="38" fontId="13" fillId="0" borderId="94" xfId="2" applyFont="1" applyBorder="1" applyAlignment="1">
      <alignment horizontal="center" vertical="center"/>
    </xf>
    <xf numFmtId="38" fontId="13" fillId="0" borderId="93" xfId="2" applyFont="1" applyBorder="1" applyAlignment="1">
      <alignment horizontal="center" vertical="center"/>
    </xf>
    <xf numFmtId="10" fontId="13" fillId="0" borderId="94" xfId="2" applyNumberFormat="1" applyFont="1" applyBorder="1" applyAlignment="1">
      <alignment horizontal="center" vertical="center"/>
    </xf>
    <xf numFmtId="38" fontId="13" fillId="0" borderId="48" xfId="2" applyFont="1" applyBorder="1" applyAlignment="1">
      <alignment vertical="center"/>
    </xf>
    <xf numFmtId="38" fontId="13" fillId="0" borderId="49" xfId="2" applyFont="1" applyBorder="1" applyAlignment="1">
      <alignment vertical="center"/>
    </xf>
    <xf numFmtId="38" fontId="13" fillId="0" borderId="50" xfId="2" applyFont="1" applyBorder="1" applyAlignment="1">
      <alignment vertical="center"/>
    </xf>
    <xf numFmtId="38" fontId="13" fillId="0" borderId="110" xfId="2" applyFont="1" applyBorder="1" applyAlignment="1">
      <alignment vertical="center"/>
    </xf>
    <xf numFmtId="38" fontId="13" fillId="0" borderId="111" xfId="2" applyFont="1" applyBorder="1" applyAlignment="1">
      <alignment vertical="center"/>
    </xf>
    <xf numFmtId="38" fontId="13" fillId="0" borderId="112" xfId="2" applyFont="1" applyBorder="1" applyAlignment="1">
      <alignment vertical="center"/>
    </xf>
    <xf numFmtId="38" fontId="13" fillId="0" borderId="111" xfId="2" applyFont="1" applyBorder="1" applyAlignment="1">
      <alignment horizontal="right" vertical="center"/>
    </xf>
    <xf numFmtId="0" fontId="13" fillId="0" borderId="111" xfId="1" applyFont="1" applyBorder="1" applyAlignment="1">
      <alignment horizontal="center" vertical="center"/>
    </xf>
    <xf numFmtId="38" fontId="13" fillId="0" borderId="106" xfId="2" applyFont="1" applyFill="1" applyBorder="1" applyAlignment="1">
      <alignment horizontal="right" vertical="center"/>
    </xf>
    <xf numFmtId="38" fontId="13" fillId="0" borderId="107" xfId="2" applyFont="1" applyBorder="1" applyAlignment="1">
      <alignment horizontal="right" vertical="center"/>
    </xf>
    <xf numFmtId="38" fontId="13" fillId="0" borderId="99" xfId="2" applyFont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38" fontId="13" fillId="0" borderId="109" xfId="2" applyFont="1" applyBorder="1" applyAlignment="1">
      <alignment horizontal="right" vertical="center"/>
    </xf>
    <xf numFmtId="38" fontId="13" fillId="0" borderId="99" xfId="2" quotePrefix="1" applyFont="1" applyFill="1" applyBorder="1" applyAlignment="1">
      <alignment horizontal="right" vertical="center"/>
    </xf>
    <xf numFmtId="38" fontId="13" fillId="0" borderId="109" xfId="2" applyFont="1" applyFill="1" applyBorder="1" applyAlignment="1">
      <alignment horizontal="right" vertical="center"/>
    </xf>
    <xf numFmtId="38" fontId="13" fillId="0" borderId="99" xfId="2" applyFont="1" applyBorder="1" applyAlignment="1">
      <alignment horizontal="center" vertical="center"/>
    </xf>
    <xf numFmtId="38" fontId="13" fillId="0" borderId="95" xfId="2" applyFont="1" applyFill="1" applyBorder="1" applyAlignment="1">
      <alignment horizontal="center" vertical="center"/>
    </xf>
    <xf numFmtId="38" fontId="13" fillId="0" borderId="96" xfId="2" applyFont="1" applyBorder="1" applyAlignment="1">
      <alignment horizontal="center" vertical="center"/>
    </xf>
    <xf numFmtId="38" fontId="13" fillId="0" borderId="94" xfId="2" quotePrefix="1" applyFont="1" applyFill="1" applyBorder="1" applyAlignment="1">
      <alignment horizontal="center" vertical="center"/>
    </xf>
    <xf numFmtId="38" fontId="13" fillId="0" borderId="93" xfId="2" applyFont="1" applyFill="1" applyBorder="1" applyAlignment="1">
      <alignment horizontal="center" vertical="center"/>
    </xf>
    <xf numFmtId="38" fontId="13" fillId="0" borderId="92" xfId="2" applyFont="1" applyBorder="1" applyAlignment="1">
      <alignment horizontal="center" vertical="center"/>
    </xf>
    <xf numFmtId="38" fontId="13" fillId="0" borderId="102" xfId="2" applyFont="1" applyFill="1" applyBorder="1" applyAlignment="1">
      <alignment horizontal="right" vertical="center"/>
    </xf>
    <xf numFmtId="38" fontId="13" fillId="0" borderId="103" xfId="2" applyFont="1" applyBorder="1" applyAlignment="1">
      <alignment horizontal="right" vertical="center"/>
    </xf>
    <xf numFmtId="38" fontId="13" fillId="0" borderId="104" xfId="2" applyFont="1" applyBorder="1" applyAlignment="1">
      <alignment horizontal="right" vertical="center"/>
    </xf>
    <xf numFmtId="38" fontId="13" fillId="0" borderId="113" xfId="2" applyFont="1" applyBorder="1" applyAlignment="1">
      <alignment horizontal="right" vertical="center"/>
    </xf>
    <xf numFmtId="38" fontId="13" fillId="0" borderId="104" xfId="2" quotePrefix="1" applyFont="1" applyFill="1" applyBorder="1" applyAlignment="1">
      <alignment horizontal="right" vertical="center"/>
    </xf>
    <xf numFmtId="38" fontId="13" fillId="0" borderId="113" xfId="2" applyFont="1" applyFill="1" applyBorder="1" applyAlignment="1">
      <alignment horizontal="right" vertical="center"/>
    </xf>
    <xf numFmtId="38" fontId="13" fillId="0" borderId="104" xfId="2" applyFont="1" applyBorder="1" applyAlignment="1">
      <alignment horizontal="center" vertical="center"/>
    </xf>
    <xf numFmtId="38" fontId="13" fillId="0" borderId="48" xfId="2" applyFont="1" applyFill="1" applyBorder="1" applyAlignment="1">
      <alignment horizontal="right" vertical="center"/>
    </xf>
    <xf numFmtId="38" fontId="13" fillId="0" borderId="70" xfId="2" applyFont="1" applyBorder="1" applyAlignment="1">
      <alignment horizontal="right" vertical="center"/>
    </xf>
    <xf numFmtId="38" fontId="13" fillId="0" borderId="49" xfId="2" applyFont="1" applyBorder="1" applyAlignment="1">
      <alignment horizontal="right" vertical="center"/>
    </xf>
    <xf numFmtId="38" fontId="13" fillId="0" borderId="50" xfId="2" applyFont="1" applyBorder="1" applyAlignment="1">
      <alignment horizontal="right" vertical="center"/>
    </xf>
    <xf numFmtId="38" fontId="13" fillId="0" borderId="49" xfId="2" quotePrefix="1" applyFont="1" applyFill="1" applyBorder="1" applyAlignment="1">
      <alignment horizontal="right" vertical="center"/>
    </xf>
    <xf numFmtId="38" fontId="13" fillId="0" borderId="50" xfId="2" applyFont="1" applyFill="1" applyBorder="1" applyAlignment="1">
      <alignment horizontal="right" vertical="center"/>
    </xf>
    <xf numFmtId="38" fontId="13" fillId="0" borderId="46" xfId="2" applyFont="1" applyBorder="1" applyAlignment="1">
      <alignment horizontal="center" vertical="center"/>
    </xf>
    <xf numFmtId="38" fontId="13" fillId="0" borderId="99" xfId="2" applyFont="1" applyFill="1" applyBorder="1" applyAlignment="1">
      <alignment horizontal="right" vertical="center"/>
    </xf>
    <xf numFmtId="38" fontId="13" fillId="0" borderId="94" xfId="2" applyFont="1" applyFill="1" applyBorder="1" applyAlignment="1">
      <alignment horizontal="center" vertical="center"/>
    </xf>
    <xf numFmtId="38" fontId="13" fillId="0" borderId="107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38" fontId="13" fillId="0" borderId="96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0" fontId="13" fillId="0" borderId="101" xfId="1" applyFont="1" applyBorder="1" applyAlignment="1">
      <alignment horizontal="center" vertical="center"/>
    </xf>
    <xf numFmtId="38" fontId="13" fillId="0" borderId="23" xfId="2" applyFont="1" applyFill="1" applyBorder="1" applyAlignment="1">
      <alignment horizontal="center" vertical="center"/>
    </xf>
    <xf numFmtId="38" fontId="25" fillId="0" borderId="114" xfId="2" applyFont="1" applyFill="1" applyBorder="1" applyAlignment="1">
      <alignment horizontal="center" vertical="center"/>
    </xf>
    <xf numFmtId="38" fontId="13" fillId="0" borderId="24" xfId="2" applyFont="1" applyFill="1" applyBorder="1" applyAlignment="1">
      <alignment horizontal="center" vertical="center"/>
    </xf>
    <xf numFmtId="38" fontId="25" fillId="0" borderId="24" xfId="2" applyFont="1" applyFill="1" applyBorder="1" applyAlignment="1">
      <alignment horizontal="center" vertical="center"/>
    </xf>
    <xf numFmtId="38" fontId="25" fillId="0" borderId="25" xfId="2" applyFont="1" applyFill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38" fontId="13" fillId="0" borderId="24" xfId="2" applyFont="1" applyBorder="1" applyAlignment="1">
      <alignment horizontal="center" vertical="center"/>
    </xf>
    <xf numFmtId="38" fontId="13" fillId="0" borderId="25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38" fontId="25" fillId="0" borderId="0" xfId="2" applyFont="1" applyBorder="1" applyAlignment="1">
      <alignment vertical="center"/>
    </xf>
    <xf numFmtId="0" fontId="25" fillId="0" borderId="0" xfId="2" applyNumberFormat="1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38" fontId="27" fillId="0" borderId="0" xfId="2" applyFont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179" fontId="10" fillId="0" borderId="31" xfId="1" applyNumberFormat="1" applyFont="1" applyBorder="1" applyAlignment="1">
      <alignment horizontal="right" vertical="center"/>
    </xf>
    <xf numFmtId="179" fontId="10" fillId="0" borderId="3" xfId="1" applyNumberFormat="1" applyFont="1" applyBorder="1" applyAlignment="1">
      <alignment horizontal="right" vertical="center"/>
    </xf>
    <xf numFmtId="179" fontId="10" fillId="0" borderId="6" xfId="1" applyNumberFormat="1" applyFont="1" applyBorder="1" applyAlignment="1">
      <alignment horizontal="right" vertical="center"/>
    </xf>
    <xf numFmtId="179" fontId="10" fillId="0" borderId="7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center" vertical="center"/>
    </xf>
    <xf numFmtId="179" fontId="10" fillId="0" borderId="58" xfId="1" applyNumberFormat="1" applyFont="1" applyBorder="1" applyAlignment="1">
      <alignment vertical="center"/>
    </xf>
    <xf numFmtId="179" fontId="10" fillId="0" borderId="115" xfId="1" applyNumberFormat="1" applyFont="1" applyBorder="1" applyAlignment="1">
      <alignment vertical="center"/>
    </xf>
    <xf numFmtId="38" fontId="10" fillId="0" borderId="37" xfId="2" applyFont="1" applyFill="1" applyBorder="1" applyAlignment="1">
      <alignment horizontal="right" vertical="center"/>
    </xf>
    <xf numFmtId="38" fontId="10" fillId="0" borderId="18" xfId="2" applyFont="1" applyBorder="1" applyAlignment="1">
      <alignment vertical="center"/>
    </xf>
    <xf numFmtId="38" fontId="13" fillId="0" borderId="18" xfId="2" applyFont="1" applyBorder="1" applyAlignment="1">
      <alignment vertical="center"/>
    </xf>
    <xf numFmtId="0" fontId="10" fillId="0" borderId="18" xfId="1" applyFont="1" applyBorder="1" applyAlignment="1">
      <alignment horizontal="right" vertical="center"/>
    </xf>
    <xf numFmtId="38" fontId="10" fillId="0" borderId="51" xfId="2" applyFont="1" applyFill="1" applyBorder="1" applyAlignment="1">
      <alignment horizontal="right" vertical="center"/>
    </xf>
    <xf numFmtId="38" fontId="10" fillId="0" borderId="46" xfId="2" applyFont="1" applyBorder="1" applyAlignment="1">
      <alignment vertical="center"/>
    </xf>
    <xf numFmtId="38" fontId="13" fillId="0" borderId="46" xfId="2" applyFont="1" applyBorder="1" applyAlignment="1">
      <alignment vertical="center"/>
    </xf>
    <xf numFmtId="38" fontId="10" fillId="0" borderId="49" xfId="2" applyFont="1" applyBorder="1" applyAlignment="1">
      <alignment vertical="center"/>
    </xf>
    <xf numFmtId="0" fontId="10" fillId="0" borderId="20" xfId="1" applyFont="1" applyBorder="1" applyAlignment="1">
      <alignment horizontal="right" vertical="center"/>
    </xf>
    <xf numFmtId="38" fontId="10" fillId="0" borderId="17" xfId="2" applyFont="1" applyBorder="1" applyAlignment="1">
      <alignment vertical="center"/>
    </xf>
    <xf numFmtId="38" fontId="10" fillId="0" borderId="72" xfId="2" applyFont="1" applyFill="1" applyBorder="1" applyAlignment="1">
      <alignment horizontal="right" vertical="center"/>
    </xf>
    <xf numFmtId="38" fontId="10" fillId="0" borderId="13" xfId="2" applyFont="1" applyBorder="1" applyAlignment="1">
      <alignment vertical="center"/>
    </xf>
    <xf numFmtId="38" fontId="10" fillId="0" borderId="12" xfId="2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0" fontId="10" fillId="0" borderId="14" xfId="1" applyFont="1" applyBorder="1" applyAlignment="1">
      <alignment horizontal="right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8" fontId="10" fillId="0" borderId="20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13" fillId="0" borderId="17" xfId="2" applyFont="1" applyBorder="1" applyAlignment="1">
      <alignment vertical="center"/>
    </xf>
    <xf numFmtId="38" fontId="10" fillId="0" borderId="14" xfId="2" applyFont="1" applyBorder="1" applyAlignment="1">
      <alignment vertical="center"/>
    </xf>
    <xf numFmtId="38" fontId="13" fillId="0" borderId="12" xfId="2" applyFont="1" applyBorder="1" applyAlignment="1">
      <alignment vertical="center"/>
    </xf>
    <xf numFmtId="38" fontId="10" fillId="0" borderId="18" xfId="2" applyFont="1" applyBorder="1" applyAlignment="1">
      <alignment horizontal="right" vertical="center"/>
    </xf>
    <xf numFmtId="38" fontId="10" fillId="0" borderId="17" xfId="2" applyFont="1" applyBorder="1" applyAlignment="1">
      <alignment horizontal="right" vertical="center"/>
    </xf>
    <xf numFmtId="38" fontId="10" fillId="0" borderId="11" xfId="2" applyFont="1" applyFill="1" applyBorder="1" applyAlignment="1">
      <alignment horizontal="right" vertical="center"/>
    </xf>
    <xf numFmtId="38" fontId="10" fillId="0" borderId="73" xfId="2" applyFont="1" applyBorder="1" applyAlignment="1">
      <alignment vertical="center"/>
    </xf>
    <xf numFmtId="38" fontId="10" fillId="0" borderId="12" xfId="2" applyFont="1" applyBorder="1" applyAlignment="1">
      <alignment horizontal="right" vertical="center"/>
    </xf>
    <xf numFmtId="38" fontId="10" fillId="0" borderId="48" xfId="2" applyFont="1" applyFill="1" applyBorder="1" applyAlignment="1">
      <alignment horizontal="right" vertical="center"/>
    </xf>
    <xf numFmtId="38" fontId="10" fillId="0" borderId="70" xfId="2" applyFont="1" applyBorder="1" applyAlignment="1">
      <alignment vertical="center"/>
    </xf>
    <xf numFmtId="38" fontId="10" fillId="0" borderId="49" xfId="2" applyFont="1" applyBorder="1" applyAlignment="1">
      <alignment horizontal="right" vertical="center"/>
    </xf>
    <xf numFmtId="0" fontId="10" fillId="0" borderId="46" xfId="1" applyFont="1" applyBorder="1" applyAlignment="1">
      <alignment horizontal="right" vertical="center"/>
    </xf>
    <xf numFmtId="38" fontId="10" fillId="0" borderId="16" xfId="2" applyFont="1" applyFill="1" applyBorder="1" applyAlignment="1">
      <alignment horizontal="right" vertical="center"/>
    </xf>
    <xf numFmtId="38" fontId="10" fillId="0" borderId="71" xfId="2" applyFont="1" applyBorder="1" applyAlignment="1">
      <alignment vertical="center"/>
    </xf>
    <xf numFmtId="0" fontId="10" fillId="0" borderId="19" xfId="1" applyFont="1" applyBorder="1" applyAlignment="1">
      <alignment horizontal="right" vertical="center"/>
    </xf>
    <xf numFmtId="38" fontId="10" fillId="0" borderId="17" xfId="2" applyFont="1" applyFill="1" applyBorder="1" applyAlignment="1">
      <alignment vertical="center"/>
    </xf>
    <xf numFmtId="0" fontId="10" fillId="0" borderId="48" xfId="1" applyFont="1" applyBorder="1" applyAlignment="1">
      <alignment horizontal="right" vertical="center"/>
    </xf>
    <xf numFmtId="38" fontId="10" fillId="0" borderId="70" xfId="2" applyFont="1" applyBorder="1" applyAlignment="1">
      <alignment horizontal="right" vertical="center"/>
    </xf>
    <xf numFmtId="0" fontId="10" fillId="0" borderId="11" xfId="1" applyFont="1" applyBorder="1" applyAlignment="1">
      <alignment horizontal="right" vertical="center"/>
    </xf>
    <xf numFmtId="38" fontId="10" fillId="0" borderId="71" xfId="2" applyFont="1" applyBorder="1" applyAlignment="1">
      <alignment horizontal="right" vertical="center"/>
    </xf>
    <xf numFmtId="0" fontId="28" fillId="0" borderId="49" xfId="1" applyFont="1" applyBorder="1" applyAlignment="1">
      <alignment horizontal="center"/>
    </xf>
    <xf numFmtId="0" fontId="29" fillId="0" borderId="70" xfId="1" applyFont="1" applyBorder="1" applyAlignment="1">
      <alignment horizontal="center" vertical="center" wrapText="1"/>
    </xf>
    <xf numFmtId="0" fontId="29" fillId="0" borderId="49" xfId="1" applyFont="1" applyBorder="1" applyAlignment="1">
      <alignment horizontal="center" vertical="center" wrapText="1"/>
    </xf>
    <xf numFmtId="0" fontId="28" fillId="0" borderId="46" xfId="1" applyFont="1" applyBorder="1" applyAlignment="1">
      <alignment horizontal="center"/>
    </xf>
    <xf numFmtId="0" fontId="10" fillId="0" borderId="49" xfId="1" applyFont="1" applyBorder="1" applyAlignment="1">
      <alignment horizontal="center" vertical="center"/>
    </xf>
    <xf numFmtId="0" fontId="10" fillId="0" borderId="7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7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71" xfId="1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78" xfId="1" applyFont="1" applyBorder="1" applyAlignment="1">
      <alignment horizontal="center" vertical="center"/>
    </xf>
    <xf numFmtId="0" fontId="10" fillId="0" borderId="77" xfId="1" applyFont="1" applyBorder="1" applyAlignment="1">
      <alignment horizontal="center" vertical="center" wrapText="1"/>
    </xf>
    <xf numFmtId="0" fontId="10" fillId="0" borderId="61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7" fillId="0" borderId="0" xfId="1" applyAlignment="1">
      <alignment horizontal="center"/>
    </xf>
    <xf numFmtId="38" fontId="0" fillId="0" borderId="0" xfId="2" applyFont="1" applyBorder="1"/>
    <xf numFmtId="176" fontId="7" fillId="0" borderId="0" xfId="1" applyNumberFormat="1"/>
    <xf numFmtId="0" fontId="20" fillId="0" borderId="5" xfId="1" applyFont="1" applyBorder="1"/>
    <xf numFmtId="0" fontId="20" fillId="0" borderId="19" xfId="1" applyFont="1" applyBorder="1"/>
    <xf numFmtId="0" fontId="20" fillId="0" borderId="15" xfId="1" applyFont="1" applyBorder="1"/>
    <xf numFmtId="0" fontId="20" fillId="0" borderId="21" xfId="1" applyFont="1" applyBorder="1"/>
    <xf numFmtId="0" fontId="3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82" fontId="7" fillId="0" borderId="0" xfId="1" applyNumberFormat="1"/>
    <xf numFmtId="179" fontId="7" fillId="0" borderId="0" xfId="1" applyNumberFormat="1"/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176" fontId="20" fillId="0" borderId="0" xfId="3" applyNumberFormat="1" applyFont="1" applyBorder="1"/>
    <xf numFmtId="0" fontId="20" fillId="0" borderId="19" xfId="1" applyFont="1" applyBorder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75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 wrapText="1"/>
    </xf>
    <xf numFmtId="0" fontId="7" fillId="0" borderId="18" xfId="1" applyFont="1" applyBorder="1"/>
    <xf numFmtId="181" fontId="7" fillId="0" borderId="12" xfId="1" applyNumberFormat="1" applyFont="1" applyBorder="1"/>
    <xf numFmtId="181" fontId="7" fillId="0" borderId="0" xfId="1" applyNumberFormat="1" applyFont="1"/>
    <xf numFmtId="2" fontId="7" fillId="0" borderId="12" xfId="1" applyNumberFormat="1" applyFont="1" applyBorder="1"/>
    <xf numFmtId="176" fontId="7" fillId="0" borderId="16" xfId="1" applyNumberFormat="1" applyFont="1" applyBorder="1"/>
    <xf numFmtId="181" fontId="7" fillId="0" borderId="17" xfId="1" applyNumberFormat="1" applyFont="1" applyBorder="1"/>
    <xf numFmtId="2" fontId="7" fillId="0" borderId="17" xfId="1" applyNumberFormat="1" applyFont="1" applyBorder="1"/>
    <xf numFmtId="2" fontId="7" fillId="0" borderId="0" xfId="1" applyNumberFormat="1" applyFont="1"/>
    <xf numFmtId="0" fontId="7" fillId="0" borderId="20" xfId="1" applyFont="1" applyBorder="1"/>
    <xf numFmtId="0" fontId="7" fillId="0" borderId="46" xfId="1" applyFont="1" applyBorder="1"/>
    <xf numFmtId="181" fontId="7" fillId="0" borderId="49" xfId="1" applyNumberFormat="1" applyFont="1" applyBorder="1"/>
    <xf numFmtId="181" fontId="7" fillId="0" borderId="20" xfId="1" applyNumberFormat="1" applyFont="1" applyBorder="1"/>
    <xf numFmtId="2" fontId="7" fillId="0" borderId="49" xfId="1" applyNumberFormat="1" applyFont="1" applyBorder="1"/>
    <xf numFmtId="176" fontId="7" fillId="0" borderId="48" xfId="1" applyNumberFormat="1" applyFont="1" applyBorder="1"/>
    <xf numFmtId="0" fontId="7" fillId="0" borderId="14" xfId="1" applyFont="1" applyBorder="1"/>
    <xf numFmtId="181" fontId="7" fillId="0" borderId="14" xfId="1" applyNumberFormat="1" applyFont="1" applyBorder="1"/>
    <xf numFmtId="0" fontId="7" fillId="0" borderId="12" xfId="1" applyFont="1" applyBorder="1"/>
    <xf numFmtId="181" fontId="7" fillId="0" borderId="73" xfId="1" applyNumberFormat="1" applyFont="1" applyBorder="1"/>
    <xf numFmtId="0" fontId="7" fillId="0" borderId="17" xfId="1" applyFont="1" applyBorder="1"/>
    <xf numFmtId="181" fontId="7" fillId="0" borderId="71" xfId="1" applyNumberFormat="1" applyFont="1" applyBorder="1"/>
    <xf numFmtId="0" fontId="7" fillId="0" borderId="49" xfId="1" applyFont="1" applyBorder="1"/>
    <xf numFmtId="181" fontId="7" fillId="0" borderId="70" xfId="1" applyNumberFormat="1" applyFont="1" applyBorder="1"/>
    <xf numFmtId="0" fontId="7" fillId="0" borderId="13" xfId="1" applyFont="1" applyBorder="1"/>
    <xf numFmtId="176" fontId="7" fillId="0" borderId="11" xfId="1" applyNumberFormat="1" applyFont="1" applyBorder="1"/>
    <xf numFmtId="0" fontId="7" fillId="0" borderId="4" xfId="1" applyFont="1" applyBorder="1"/>
    <xf numFmtId="0" fontId="7" fillId="0" borderId="2" xfId="1" applyFont="1" applyBorder="1"/>
    <xf numFmtId="181" fontId="7" fillId="0" borderId="2" xfId="1" applyNumberFormat="1" applyFont="1" applyBorder="1"/>
    <xf numFmtId="2" fontId="7" fillId="0" borderId="4" xfId="1" applyNumberFormat="1" applyFont="1" applyBorder="1"/>
    <xf numFmtId="176" fontId="7" fillId="0" borderId="1" xfId="1" applyNumberFormat="1" applyFont="1" applyBorder="1"/>
    <xf numFmtId="38" fontId="31" fillId="0" borderId="11" xfId="2" applyFont="1" applyBorder="1"/>
    <xf numFmtId="38" fontId="31" fillId="0" borderId="19" xfId="2" applyFont="1" applyBorder="1"/>
    <xf numFmtId="38" fontId="31" fillId="0" borderId="73" xfId="2" applyFont="1" applyBorder="1"/>
    <xf numFmtId="38" fontId="31" fillId="0" borderId="16" xfId="2" applyFont="1" applyBorder="1"/>
    <xf numFmtId="38" fontId="31" fillId="0" borderId="71" xfId="2" applyFont="1" applyBorder="1"/>
    <xf numFmtId="38" fontId="31" fillId="0" borderId="48" xfId="2" applyFont="1" applyBorder="1"/>
    <xf numFmtId="38" fontId="31" fillId="0" borderId="21" xfId="2" applyFont="1" applyBorder="1"/>
    <xf numFmtId="38" fontId="31" fillId="0" borderId="70" xfId="2" applyFont="1" applyBorder="1"/>
    <xf numFmtId="38" fontId="31" fillId="0" borderId="15" xfId="2" applyFont="1" applyBorder="1"/>
    <xf numFmtId="38" fontId="31" fillId="0" borderId="42" xfId="2" applyFont="1" applyBorder="1"/>
    <xf numFmtId="38" fontId="31" fillId="0" borderId="12" xfId="2" applyFont="1" applyBorder="1"/>
    <xf numFmtId="38" fontId="31" fillId="0" borderId="36" xfId="2" applyFont="1" applyBorder="1"/>
    <xf numFmtId="38" fontId="31" fillId="0" borderId="17" xfId="2" applyFont="1" applyBorder="1"/>
    <xf numFmtId="38" fontId="31" fillId="0" borderId="50" xfId="2" applyFont="1" applyBorder="1"/>
    <xf numFmtId="38" fontId="31" fillId="0" borderId="49" xfId="2" applyFont="1" applyBorder="1"/>
    <xf numFmtId="38" fontId="31" fillId="0" borderId="1" xfId="2" applyFont="1" applyBorder="1"/>
    <xf numFmtId="38" fontId="31" fillId="0" borderId="30" xfId="2" applyFont="1" applyBorder="1"/>
    <xf numFmtId="38" fontId="31" fillId="0" borderId="2" xfId="2" applyFont="1" applyBorder="1"/>
    <xf numFmtId="0" fontId="7" fillId="0" borderId="77" xfId="1" applyFont="1" applyBorder="1" applyAlignment="1">
      <alignment horizontal="center" vertical="center"/>
    </xf>
    <xf numFmtId="0" fontId="7" fillId="0" borderId="12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7" fillId="0" borderId="17" xfId="1" applyFont="1" applyBorder="1" applyAlignment="1">
      <alignment horizontal="right"/>
    </xf>
    <xf numFmtId="0" fontId="7" fillId="0" borderId="16" xfId="1" applyFont="1" applyBorder="1" applyAlignment="1">
      <alignment horizontal="right"/>
    </xf>
    <xf numFmtId="0" fontId="7" fillId="0" borderId="0" xfId="1" applyFont="1" applyAlignment="1">
      <alignment vertical="center"/>
    </xf>
    <xf numFmtId="38" fontId="7" fillId="0" borderId="46" xfId="2" applyFont="1" applyBorder="1" applyAlignment="1">
      <alignment horizontal="right" vertical="center"/>
    </xf>
    <xf numFmtId="38" fontId="7" fillId="0" borderId="70" xfId="2" applyFont="1" applyBorder="1"/>
    <xf numFmtId="0" fontId="7" fillId="0" borderId="49" xfId="1" applyFont="1" applyBorder="1" applyAlignment="1">
      <alignment horizontal="right" vertical="center"/>
    </xf>
    <xf numFmtId="177" fontId="7" fillId="0" borderId="49" xfId="2" applyNumberFormat="1" applyFont="1" applyBorder="1" applyAlignment="1">
      <alignment horizontal="right"/>
    </xf>
    <xf numFmtId="0" fontId="7" fillId="0" borderId="49" xfId="1" applyFont="1" applyBorder="1" applyAlignment="1">
      <alignment horizontal="right"/>
    </xf>
    <xf numFmtId="0" fontId="7" fillId="0" borderId="48" xfId="1" applyFont="1" applyBorder="1" applyAlignment="1">
      <alignment horizontal="right"/>
    </xf>
    <xf numFmtId="177" fontId="7" fillId="0" borderId="48" xfId="2" applyNumberFormat="1" applyFont="1" applyBorder="1" applyAlignment="1">
      <alignment horizontal="right"/>
    </xf>
    <xf numFmtId="38" fontId="7" fillId="0" borderId="46" xfId="2" applyFont="1" applyBorder="1" applyAlignment="1">
      <alignment vertical="center"/>
    </xf>
    <xf numFmtId="38" fontId="7" fillId="0" borderId="46" xfId="2" applyFont="1" applyBorder="1"/>
    <xf numFmtId="38" fontId="7" fillId="0" borderId="49" xfId="2" applyFont="1" applyBorder="1"/>
    <xf numFmtId="176" fontId="7" fillId="0" borderId="70" xfId="3" applyNumberFormat="1" applyFont="1" applyBorder="1"/>
    <xf numFmtId="0" fontId="7" fillId="0" borderId="0" xfId="1" applyFont="1" applyAlignment="1">
      <alignment horizontal="right" vertical="center"/>
    </xf>
    <xf numFmtId="38" fontId="7" fillId="0" borderId="119" xfId="2" applyFont="1" applyBorder="1"/>
    <xf numFmtId="176" fontId="7" fillId="0" borderId="119" xfId="3" applyNumberFormat="1" applyFont="1" applyBorder="1"/>
    <xf numFmtId="177" fontId="7" fillId="0" borderId="2" xfId="2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38" fontId="31" fillId="0" borderId="13" xfId="2" applyFont="1" applyBorder="1" applyAlignment="1">
      <alignment horizontal="right" vertical="center"/>
    </xf>
    <xf numFmtId="38" fontId="31" fillId="0" borderId="14" xfId="2" applyFont="1" applyBorder="1"/>
    <xf numFmtId="183" fontId="31" fillId="0" borderId="12" xfId="3" applyNumberFormat="1" applyFont="1" applyBorder="1"/>
    <xf numFmtId="38" fontId="31" fillId="0" borderId="12" xfId="2" applyFont="1" applyBorder="1" applyAlignment="1">
      <alignment horizontal="right"/>
    </xf>
    <xf numFmtId="38" fontId="31" fillId="0" borderId="18" xfId="2" applyFont="1" applyBorder="1" applyAlignment="1">
      <alignment horizontal="right" vertical="center"/>
    </xf>
    <xf numFmtId="38" fontId="31" fillId="0" borderId="0" xfId="2" applyFont="1" applyBorder="1"/>
    <xf numFmtId="176" fontId="31" fillId="0" borderId="17" xfId="3" applyNumberFormat="1" applyFont="1" applyBorder="1"/>
    <xf numFmtId="38" fontId="31" fillId="0" borderId="17" xfId="2" applyFont="1" applyBorder="1" applyAlignment="1">
      <alignment horizontal="right"/>
    </xf>
    <xf numFmtId="38" fontId="31" fillId="0" borderId="16" xfId="2" applyFont="1" applyBorder="1" applyAlignment="1">
      <alignment horizontal="right"/>
    </xf>
    <xf numFmtId="38" fontId="31" fillId="0" borderId="18" xfId="2" applyFont="1" applyBorder="1" applyAlignment="1">
      <alignment vertical="center"/>
    </xf>
    <xf numFmtId="38" fontId="31" fillId="0" borderId="18" xfId="2" applyFont="1" applyBorder="1"/>
    <xf numFmtId="38" fontId="31" fillId="0" borderId="17" xfId="2" applyFont="1" applyFill="1" applyBorder="1"/>
    <xf numFmtId="38" fontId="31" fillId="0" borderId="13" xfId="2" applyFont="1" applyBorder="1"/>
    <xf numFmtId="176" fontId="31" fillId="0" borderId="12" xfId="3" applyNumberFormat="1" applyFont="1" applyBorder="1"/>
    <xf numFmtId="38" fontId="31" fillId="0" borderId="13" xfId="2" applyFont="1" applyBorder="1" applyAlignment="1">
      <alignment horizontal="right"/>
    </xf>
    <xf numFmtId="38" fontId="31" fillId="0" borderId="11" xfId="2" applyFont="1" applyBorder="1" applyAlignment="1">
      <alignment horizontal="right"/>
    </xf>
    <xf numFmtId="38" fontId="31" fillId="0" borderId="18" xfId="2" applyFont="1" applyBorder="1" applyAlignment="1">
      <alignment horizontal="right"/>
    </xf>
    <xf numFmtId="176" fontId="31" fillId="0" borderId="71" xfId="3" applyNumberFormat="1" applyFont="1" applyBorder="1"/>
    <xf numFmtId="38" fontId="31" fillId="0" borderId="17" xfId="2" applyFont="1" applyFill="1" applyBorder="1" applyAlignment="1">
      <alignment horizontal="right"/>
    </xf>
    <xf numFmtId="0" fontId="9" fillId="0" borderId="9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/>
    </xf>
    <xf numFmtId="0" fontId="18" fillId="0" borderId="15" xfId="1" applyFont="1" applyBorder="1" applyAlignment="1">
      <alignment horizontal="right"/>
    </xf>
    <xf numFmtId="177" fontId="13" fillId="0" borderId="31" xfId="2" applyNumberFormat="1" applyFont="1" applyBorder="1" applyAlignment="1">
      <alignment horizontal="right" vertical="center"/>
    </xf>
    <xf numFmtId="177" fontId="13" fillId="0" borderId="2" xfId="2" applyNumberFormat="1" applyFont="1" applyBorder="1" applyAlignment="1">
      <alignment horizontal="right" vertical="center"/>
    </xf>
    <xf numFmtId="38" fontId="13" fillId="0" borderId="113" xfId="2" applyFont="1" applyBorder="1" applyAlignment="1">
      <alignment vertical="center"/>
    </xf>
    <xf numFmtId="38" fontId="13" fillId="0" borderId="16" xfId="2" applyFont="1" applyBorder="1" applyAlignment="1">
      <alignment vertical="center"/>
    </xf>
    <xf numFmtId="38" fontId="13" fillId="0" borderId="71" xfId="2" applyFont="1" applyBorder="1" applyAlignment="1">
      <alignment vertical="center"/>
    </xf>
    <xf numFmtId="38" fontId="13" fillId="0" borderId="19" xfId="2" applyFont="1" applyBorder="1" applyAlignment="1">
      <alignment vertical="center"/>
    </xf>
    <xf numFmtId="38" fontId="26" fillId="0" borderId="114" xfId="2" applyFont="1" applyFill="1" applyBorder="1" applyAlignment="1">
      <alignment horizontal="center" vertical="center"/>
    </xf>
    <xf numFmtId="38" fontId="13" fillId="0" borderId="114" xfId="2" applyFont="1" applyFill="1" applyBorder="1" applyAlignment="1">
      <alignment horizontal="center" vertical="center"/>
    </xf>
    <xf numFmtId="38" fontId="26" fillId="0" borderId="24" xfId="2" applyFont="1" applyFill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0" borderId="14" xfId="1" applyBorder="1"/>
    <xf numFmtId="49" fontId="18" fillId="0" borderId="4" xfId="1" applyNumberFormat="1" applyFont="1" applyBorder="1" applyAlignment="1">
      <alignment horizontal="right" vertical="center"/>
    </xf>
    <xf numFmtId="0" fontId="18" fillId="0" borderId="4" xfId="1" applyFont="1" applyBorder="1" applyAlignment="1">
      <alignment vertical="center"/>
    </xf>
    <xf numFmtId="0" fontId="18" fillId="0" borderId="20" xfId="1" applyFont="1" applyBorder="1" applyAlignment="1">
      <alignment horizontal="right" vertical="center"/>
    </xf>
    <xf numFmtId="0" fontId="18" fillId="0" borderId="20" xfId="1" applyFont="1" applyBorder="1" applyAlignment="1">
      <alignment vertical="center"/>
    </xf>
    <xf numFmtId="0" fontId="7" fillId="0" borderId="13" xfId="1" applyBorder="1" applyAlignment="1">
      <alignment horizontal="right" vertical="center"/>
    </xf>
    <xf numFmtId="0" fontId="7" fillId="0" borderId="14" xfId="1" applyBorder="1" applyAlignment="1">
      <alignment vertical="center"/>
    </xf>
    <xf numFmtId="0" fontId="18" fillId="0" borderId="46" xfId="1" applyFont="1" applyBorder="1" applyAlignment="1">
      <alignment horizontal="right" vertical="center"/>
    </xf>
    <xf numFmtId="0" fontId="7" fillId="0" borderId="18" xfId="1" applyBorder="1" applyAlignment="1">
      <alignment horizontal="right" vertical="center"/>
    </xf>
    <xf numFmtId="0" fontId="7" fillId="0" borderId="6" xfId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7" fillId="0" borderId="7" xfId="1" applyBorder="1" applyAlignment="1">
      <alignment horizontal="center"/>
    </xf>
    <xf numFmtId="0" fontId="7" fillId="0" borderId="70" xfId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/>
    </xf>
    <xf numFmtId="0" fontId="7" fillId="0" borderId="19" xfId="1" applyFont="1" applyBorder="1"/>
    <xf numFmtId="0" fontId="7" fillId="0" borderId="21" xfId="1" applyFont="1" applyBorder="1"/>
    <xf numFmtId="0" fontId="7" fillId="0" borderId="15" xfId="1" applyFont="1" applyBorder="1"/>
    <xf numFmtId="0" fontId="7" fillId="0" borderId="0" xfId="1" applyFont="1" applyAlignment="1">
      <alignment horizontal="center"/>
    </xf>
    <xf numFmtId="0" fontId="7" fillId="0" borderId="5" xfId="1" applyFont="1" applyBorder="1"/>
    <xf numFmtId="0" fontId="7" fillId="0" borderId="4" xfId="1" applyFont="1" applyBorder="1" applyAlignment="1">
      <alignment horizontal="center"/>
    </xf>
    <xf numFmtId="176" fontId="7" fillId="0" borderId="0" xfId="1" applyNumberFormat="1" applyFont="1"/>
    <xf numFmtId="180" fontId="7" fillId="0" borderId="0" xfId="1" applyNumberFormat="1" applyFont="1"/>
    <xf numFmtId="0" fontId="7" fillId="0" borderId="0" xfId="1" applyFont="1" applyAlignment="1">
      <alignment horizontal="center" vertical="center"/>
    </xf>
    <xf numFmtId="38" fontId="31" fillId="0" borderId="12" xfId="2" applyFont="1" applyBorder="1" applyAlignment="1">
      <alignment horizontal="right" vertical="center"/>
    </xf>
    <xf numFmtId="38" fontId="31" fillId="0" borderId="17" xfId="2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7" fillId="0" borderId="0" xfId="1" applyAlignment="1">
      <alignment vertical="center"/>
    </xf>
    <xf numFmtId="0" fontId="16" fillId="0" borderId="0" xfId="1" applyFont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8" fillId="0" borderId="63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10" fillId="0" borderId="6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7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48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8" fillId="0" borderId="79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77" xfId="1" applyFont="1" applyBorder="1" applyAlignment="1">
      <alignment horizontal="center" vertical="center" wrapText="1"/>
    </xf>
    <xf numFmtId="0" fontId="8" fillId="0" borderId="61" xfId="1" applyFont="1" applyBorder="1" applyAlignment="1">
      <alignment horizontal="center" vertical="center" wrapText="1"/>
    </xf>
    <xf numFmtId="0" fontId="8" fillId="0" borderId="7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70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 wrapText="1"/>
    </xf>
    <xf numFmtId="0" fontId="18" fillId="0" borderId="50" xfId="1" applyFont="1" applyBorder="1" applyAlignment="1">
      <alignment horizontal="center" vertical="center" wrapText="1"/>
    </xf>
    <xf numFmtId="0" fontId="18" fillId="0" borderId="78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8" fillId="0" borderId="49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/>
    </xf>
    <xf numFmtId="0" fontId="18" fillId="0" borderId="49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 wrapText="1"/>
    </xf>
    <xf numFmtId="0" fontId="18" fillId="0" borderId="77" xfId="1" applyFont="1" applyBorder="1" applyAlignment="1">
      <alignment horizontal="center" vertical="center"/>
    </xf>
    <xf numFmtId="0" fontId="18" fillId="0" borderId="76" xfId="1" applyFont="1" applyBorder="1" applyAlignment="1">
      <alignment horizontal="center" vertical="center"/>
    </xf>
    <xf numFmtId="0" fontId="18" fillId="0" borderId="70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101" xfId="1" applyFont="1" applyBorder="1" applyAlignment="1">
      <alignment horizontal="center" vertical="center"/>
    </xf>
    <xf numFmtId="0" fontId="18" fillId="0" borderId="88" xfId="1" applyFont="1" applyBorder="1" applyAlignment="1">
      <alignment horizontal="center" vertical="center"/>
    </xf>
    <xf numFmtId="0" fontId="18" fillId="0" borderId="60" xfId="1" applyFont="1" applyBorder="1" applyAlignment="1">
      <alignment horizontal="center"/>
    </xf>
    <xf numFmtId="0" fontId="18" fillId="0" borderId="59" xfId="1" applyFont="1" applyBorder="1" applyAlignment="1">
      <alignment horizontal="center"/>
    </xf>
    <xf numFmtId="0" fontId="18" fillId="0" borderId="58" xfId="1" applyFont="1" applyBorder="1" applyAlignment="1">
      <alignment horizontal="center"/>
    </xf>
    <xf numFmtId="0" fontId="21" fillId="0" borderId="101" xfId="1" applyFont="1" applyBorder="1" applyAlignment="1">
      <alignment horizontal="center" vertical="center"/>
    </xf>
    <xf numFmtId="0" fontId="21" fillId="0" borderId="88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61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38" fontId="8" fillId="0" borderId="0" xfId="2" applyFont="1" applyBorder="1" applyAlignment="1">
      <alignment vertical="center"/>
    </xf>
    <xf numFmtId="0" fontId="13" fillId="0" borderId="89" xfId="2" applyNumberFormat="1" applyFont="1" applyBorder="1" applyAlignment="1">
      <alignment horizontal="center" vertical="center"/>
    </xf>
    <xf numFmtId="0" fontId="13" fillId="0" borderId="88" xfId="1" applyFont="1" applyBorder="1" applyAlignment="1">
      <alignment horizontal="center" vertical="center"/>
    </xf>
    <xf numFmtId="0" fontId="13" fillId="0" borderId="88" xfId="2" applyNumberFormat="1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38" fontId="13" fillId="0" borderId="48" xfId="2" applyFont="1" applyBorder="1" applyAlignment="1">
      <alignment horizontal="center" vertical="center"/>
    </xf>
    <xf numFmtId="38" fontId="13" fillId="0" borderId="16" xfId="2" applyFont="1" applyBorder="1" applyAlignment="1">
      <alignment horizontal="center" vertical="center"/>
    </xf>
    <xf numFmtId="38" fontId="13" fillId="0" borderId="1" xfId="2" applyFont="1" applyBorder="1" applyAlignment="1">
      <alignment horizontal="center" vertical="center"/>
    </xf>
    <xf numFmtId="38" fontId="13" fillId="0" borderId="14" xfId="2" applyFont="1" applyBorder="1" applyAlignment="1">
      <alignment horizontal="center" vertical="center"/>
    </xf>
    <xf numFmtId="38" fontId="13" fillId="0" borderId="20" xfId="2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3" xfId="2" applyNumberFormat="1" applyFont="1" applyBorder="1" applyAlignment="1">
      <alignment horizontal="right" vertical="center"/>
    </xf>
    <xf numFmtId="0" fontId="13" fillId="0" borderId="46" xfId="2" applyNumberFormat="1" applyFont="1" applyBorder="1" applyAlignment="1">
      <alignment horizontal="right" vertical="center"/>
    </xf>
    <xf numFmtId="0" fontId="13" fillId="0" borderId="18" xfId="2" applyNumberFormat="1" applyFont="1" applyBorder="1" applyAlignment="1">
      <alignment horizontal="right" vertical="center"/>
    </xf>
    <xf numFmtId="0" fontId="13" fillId="0" borderId="3" xfId="2" applyNumberFormat="1" applyFont="1" applyBorder="1" applyAlignment="1">
      <alignment horizontal="right" vertical="center"/>
    </xf>
    <xf numFmtId="38" fontId="13" fillId="0" borderId="0" xfId="2" applyFont="1" applyBorder="1" applyAlignment="1">
      <alignment horizontal="center" vertical="center"/>
    </xf>
    <xf numFmtId="38" fontId="13" fillId="0" borderId="4" xfId="2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38" fontId="27" fillId="0" borderId="0" xfId="2" applyFont="1" applyBorder="1" applyAlignment="1">
      <alignment horizontal="center" vertical="center"/>
    </xf>
    <xf numFmtId="0" fontId="13" fillId="0" borderId="81" xfId="1" applyFont="1" applyBorder="1" applyAlignment="1">
      <alignment horizontal="center" vertical="center"/>
    </xf>
    <xf numFmtId="0" fontId="13" fillId="0" borderId="80" xfId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13" fillId="0" borderId="63" xfId="2" applyNumberFormat="1" applyFont="1" applyBorder="1" applyAlignment="1">
      <alignment horizontal="left" vertical="justify" wrapText="1"/>
    </xf>
    <xf numFmtId="0" fontId="13" fillId="0" borderId="61" xfId="1" applyFont="1" applyBorder="1" applyAlignment="1">
      <alignment horizontal="left" vertical="justify" wrapText="1"/>
    </xf>
    <xf numFmtId="0" fontId="13" fillId="0" borderId="76" xfId="1" applyFont="1" applyBorder="1" applyAlignment="1">
      <alignment horizontal="left" vertical="justify" wrapText="1"/>
    </xf>
    <xf numFmtId="0" fontId="13" fillId="0" borderId="20" xfId="1" applyFont="1" applyBorder="1" applyAlignment="1">
      <alignment vertical="center"/>
    </xf>
    <xf numFmtId="0" fontId="13" fillId="0" borderId="46" xfId="1" applyFont="1" applyBorder="1" applyAlignment="1">
      <alignment horizontal="right" vertical="center"/>
    </xf>
    <xf numFmtId="38" fontId="13" fillId="0" borderId="72" xfId="2" applyFont="1" applyBorder="1" applyAlignment="1">
      <alignment horizontal="center" vertical="center"/>
    </xf>
    <xf numFmtId="38" fontId="13" fillId="0" borderId="51" xfId="2" applyFont="1" applyBorder="1" applyAlignment="1">
      <alignment horizontal="center" vertical="center"/>
    </xf>
    <xf numFmtId="0" fontId="13" fillId="0" borderId="15" xfId="1" applyFont="1" applyBorder="1" applyAlignment="1">
      <alignment vertical="center"/>
    </xf>
    <xf numFmtId="0" fontId="13" fillId="0" borderId="21" xfId="1" applyFont="1" applyBorder="1" applyAlignment="1">
      <alignment vertical="center"/>
    </xf>
    <xf numFmtId="38" fontId="13" fillId="0" borderId="37" xfId="2" applyFont="1" applyBorder="1" applyAlignment="1">
      <alignment horizontal="center" vertical="center"/>
    </xf>
    <xf numFmtId="0" fontId="13" fillId="0" borderId="19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3" fillId="0" borderId="78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7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14" xfId="1" applyFont="1" applyBorder="1" applyAlignment="1">
      <alignment horizontal="center" vertical="center" wrapText="1"/>
    </xf>
    <xf numFmtId="0" fontId="10" fillId="0" borderId="59" xfId="1" applyFont="1" applyBorder="1" applyAlignment="1">
      <alignment horizontal="center" vertical="center" wrapText="1"/>
    </xf>
    <xf numFmtId="0" fontId="10" fillId="0" borderId="115" xfId="1" applyFont="1" applyBorder="1" applyAlignment="1">
      <alignment horizontal="center" vertical="center" wrapText="1"/>
    </xf>
    <xf numFmtId="0" fontId="10" fillId="0" borderId="77" xfId="1" applyFont="1" applyBorder="1" applyAlignment="1">
      <alignment vertical="center"/>
    </xf>
    <xf numFmtId="0" fontId="10" fillId="0" borderId="76" xfId="1" applyFont="1" applyBorder="1" applyAlignment="1">
      <alignment vertical="center"/>
    </xf>
    <xf numFmtId="0" fontId="10" fillId="0" borderId="63" xfId="1" applyFont="1" applyBorder="1" applyAlignment="1">
      <alignment horizontal="center" vertical="center"/>
    </xf>
    <xf numFmtId="0" fontId="10" fillId="0" borderId="76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27" fillId="0" borderId="0" xfId="1" applyFont="1" applyAlignment="1">
      <alignment horizontal="center"/>
    </xf>
    <xf numFmtId="0" fontId="10" fillId="0" borderId="114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115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3" fillId="0" borderId="75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48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24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7" fillId="0" borderId="118" xfId="1" applyFont="1" applyBorder="1" applyAlignment="1">
      <alignment horizontal="center" vertical="center"/>
    </xf>
    <xf numFmtId="0" fontId="7" fillId="0" borderId="117" xfId="1" applyFont="1" applyBorder="1" applyAlignment="1">
      <alignment horizontal="center" vertical="center"/>
    </xf>
    <xf numFmtId="0" fontId="7" fillId="0" borderId="116" xfId="1" applyFont="1" applyBorder="1" applyAlignment="1">
      <alignment horizontal="center" vertical="center"/>
    </xf>
    <xf numFmtId="0" fontId="7" fillId="0" borderId="63" xfId="1" applyBorder="1" applyAlignment="1">
      <alignment horizontal="center" vertical="center"/>
    </xf>
    <xf numFmtId="0" fontId="7" fillId="0" borderId="61" xfId="1" applyBorder="1" applyAlignment="1">
      <alignment horizontal="center" vertical="center"/>
    </xf>
    <xf numFmtId="0" fontId="7" fillId="0" borderId="76" xfId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0" fontId="7" fillId="0" borderId="20" xfId="1" applyBorder="1" applyAlignment="1">
      <alignment horizontal="center" vertical="center"/>
    </xf>
    <xf numFmtId="0" fontId="7" fillId="0" borderId="46" xfId="1" applyBorder="1" applyAlignment="1">
      <alignment horizontal="center" vertical="center"/>
    </xf>
    <xf numFmtId="0" fontId="7" fillId="0" borderId="78" xfId="1" applyBorder="1" applyAlignment="1">
      <alignment horizontal="center" vertical="center" wrapText="1"/>
    </xf>
    <xf numFmtId="0" fontId="7" fillId="0" borderId="49" xfId="1" applyBorder="1" applyAlignment="1">
      <alignment horizontal="center" vertical="center" wrapText="1"/>
    </xf>
    <xf numFmtId="0" fontId="7" fillId="0" borderId="114" xfId="1" applyBorder="1" applyAlignment="1">
      <alignment horizontal="center"/>
    </xf>
    <xf numFmtId="0" fontId="7" fillId="0" borderId="59" xfId="1" applyBorder="1" applyAlignment="1">
      <alignment horizontal="center"/>
    </xf>
    <xf numFmtId="0" fontId="7" fillId="0" borderId="58" xfId="1" applyBorder="1" applyAlignment="1">
      <alignment horizontal="center"/>
    </xf>
    <xf numFmtId="0" fontId="7" fillId="0" borderId="77" xfId="1" applyBorder="1" applyAlignment="1">
      <alignment horizontal="center" vertical="center"/>
    </xf>
    <xf numFmtId="0" fontId="7" fillId="0" borderId="4" xfId="1" applyBorder="1" applyAlignment="1">
      <alignment horizontal="right"/>
    </xf>
  </cellXfs>
  <cellStyles count="4">
    <cellStyle name="パーセント 2" xfId="3" xr:uid="{4CA63E1D-A8EA-49F8-A1F1-16B40D6F4379}"/>
    <cellStyle name="桁区切り 2" xfId="2" xr:uid="{3C8C8BC8-726A-4077-BA18-D1C6D54C58B7}"/>
    <cellStyle name="標準" xfId="0" builtinId="0"/>
    <cellStyle name="標準 2" xfId="1" xr:uid="{20DC8F3C-EABB-467C-AFAC-E9035D62A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7C5DBD0-88B6-4AC7-B6B3-31296D951E25}"/>
            </a:ext>
          </a:extLst>
        </xdr:cNvPr>
        <xdr:cNvSpPr>
          <a:spLocks noChangeShapeType="1"/>
        </xdr:cNvSpPr>
      </xdr:nvSpPr>
      <xdr:spPr bwMode="auto">
        <a:xfrm flipV="1">
          <a:off x="34385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1DE77E1-82FA-4B55-AA28-22C10F34FB06}"/>
            </a:ext>
          </a:extLst>
        </xdr:cNvPr>
        <xdr:cNvSpPr>
          <a:spLocks noChangeShapeType="1"/>
        </xdr:cNvSpPr>
      </xdr:nvSpPr>
      <xdr:spPr bwMode="auto">
        <a:xfrm flipV="1">
          <a:off x="48101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145D02B4-A0AF-429F-A8FB-EAB623FCD40F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27432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67</xdr:row>
      <xdr:rowOff>0</xdr:rowOff>
    </xdr:from>
    <xdr:to>
      <xdr:col>6</xdr:col>
      <xdr:colOff>0</xdr:colOff>
      <xdr:row>68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B91BF248-5877-4E81-9F4C-F1A3709AE339}"/>
            </a:ext>
          </a:extLst>
        </xdr:cNvPr>
        <xdr:cNvSpPr>
          <a:spLocks noChangeShapeType="1"/>
        </xdr:cNvSpPr>
      </xdr:nvSpPr>
      <xdr:spPr bwMode="auto">
        <a:xfrm flipV="1">
          <a:off x="3429000" y="11487150"/>
          <a:ext cx="685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7760512E-3146-48E9-A2D6-BF7DFAC6AA86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27432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67</xdr:row>
      <xdr:rowOff>0</xdr:rowOff>
    </xdr:from>
    <xdr:to>
      <xdr:col>6</xdr:col>
      <xdr:colOff>0</xdr:colOff>
      <xdr:row>68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F4B5475E-6F88-46FC-BBE4-4AE1D11C570D}"/>
            </a:ext>
          </a:extLst>
        </xdr:cNvPr>
        <xdr:cNvSpPr>
          <a:spLocks noChangeShapeType="1"/>
        </xdr:cNvSpPr>
      </xdr:nvSpPr>
      <xdr:spPr bwMode="auto">
        <a:xfrm flipV="1">
          <a:off x="3429000" y="11487150"/>
          <a:ext cx="685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42</xdr:row>
      <xdr:rowOff>0</xdr:rowOff>
    </xdr:from>
    <xdr:to>
      <xdr:col>6</xdr:col>
      <xdr:colOff>0</xdr:colOff>
      <xdr:row>44</xdr:row>
      <xdr:rowOff>209550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B3D5E2A5-2B61-4658-80D9-2CC552B8BEEC}"/>
            </a:ext>
          </a:extLst>
        </xdr:cNvPr>
        <xdr:cNvSpPr>
          <a:spLocks noChangeShapeType="1"/>
        </xdr:cNvSpPr>
      </xdr:nvSpPr>
      <xdr:spPr bwMode="auto">
        <a:xfrm flipV="1">
          <a:off x="3438525" y="7200900"/>
          <a:ext cx="6762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9DA9-80D6-4E21-9412-09FCB0B47336}">
  <dimension ref="A1:B19"/>
  <sheetViews>
    <sheetView tabSelected="1" workbookViewId="0"/>
  </sheetViews>
  <sheetFormatPr defaultRowHeight="14.25" x14ac:dyDescent="0.15"/>
  <cols>
    <col min="1" max="1" width="74.75" style="2" bestFit="1" customWidth="1"/>
    <col min="2" max="2" width="3.5" style="2" bestFit="1" customWidth="1"/>
    <col min="3" max="256" width="9" style="2"/>
    <col min="257" max="257" width="74.75" style="2" bestFit="1" customWidth="1"/>
    <col min="258" max="512" width="9" style="2"/>
    <col min="513" max="513" width="74.75" style="2" bestFit="1" customWidth="1"/>
    <col min="514" max="768" width="9" style="2"/>
    <col min="769" max="769" width="74.75" style="2" bestFit="1" customWidth="1"/>
    <col min="770" max="1024" width="9" style="2"/>
    <col min="1025" max="1025" width="74.75" style="2" bestFit="1" customWidth="1"/>
    <col min="1026" max="1280" width="9" style="2"/>
    <col min="1281" max="1281" width="74.75" style="2" bestFit="1" customWidth="1"/>
    <col min="1282" max="1536" width="9" style="2"/>
    <col min="1537" max="1537" width="74.75" style="2" bestFit="1" customWidth="1"/>
    <col min="1538" max="1792" width="9" style="2"/>
    <col min="1793" max="1793" width="74.75" style="2" bestFit="1" customWidth="1"/>
    <col min="1794" max="2048" width="9" style="2"/>
    <col min="2049" max="2049" width="74.75" style="2" bestFit="1" customWidth="1"/>
    <col min="2050" max="2304" width="9" style="2"/>
    <col min="2305" max="2305" width="74.75" style="2" bestFit="1" customWidth="1"/>
    <col min="2306" max="2560" width="9" style="2"/>
    <col min="2561" max="2561" width="74.75" style="2" bestFit="1" customWidth="1"/>
    <col min="2562" max="2816" width="9" style="2"/>
    <col min="2817" max="2817" width="74.75" style="2" bestFit="1" customWidth="1"/>
    <col min="2818" max="3072" width="9" style="2"/>
    <col min="3073" max="3073" width="74.75" style="2" bestFit="1" customWidth="1"/>
    <col min="3074" max="3328" width="9" style="2"/>
    <col min="3329" max="3329" width="74.75" style="2" bestFit="1" customWidth="1"/>
    <col min="3330" max="3584" width="9" style="2"/>
    <col min="3585" max="3585" width="74.75" style="2" bestFit="1" customWidth="1"/>
    <col min="3586" max="3840" width="9" style="2"/>
    <col min="3841" max="3841" width="74.75" style="2" bestFit="1" customWidth="1"/>
    <col min="3842" max="4096" width="9" style="2"/>
    <col min="4097" max="4097" width="74.75" style="2" bestFit="1" customWidth="1"/>
    <col min="4098" max="4352" width="9" style="2"/>
    <col min="4353" max="4353" width="74.75" style="2" bestFit="1" customWidth="1"/>
    <col min="4354" max="4608" width="9" style="2"/>
    <col min="4609" max="4609" width="74.75" style="2" bestFit="1" customWidth="1"/>
    <col min="4610" max="4864" width="9" style="2"/>
    <col min="4865" max="4865" width="74.75" style="2" bestFit="1" customWidth="1"/>
    <col min="4866" max="5120" width="9" style="2"/>
    <col min="5121" max="5121" width="74.75" style="2" bestFit="1" customWidth="1"/>
    <col min="5122" max="5376" width="9" style="2"/>
    <col min="5377" max="5377" width="74.75" style="2" bestFit="1" customWidth="1"/>
    <col min="5378" max="5632" width="9" style="2"/>
    <col min="5633" max="5633" width="74.75" style="2" bestFit="1" customWidth="1"/>
    <col min="5634" max="5888" width="9" style="2"/>
    <col min="5889" max="5889" width="74.75" style="2" bestFit="1" customWidth="1"/>
    <col min="5890" max="6144" width="9" style="2"/>
    <col min="6145" max="6145" width="74.75" style="2" bestFit="1" customWidth="1"/>
    <col min="6146" max="6400" width="9" style="2"/>
    <col min="6401" max="6401" width="74.75" style="2" bestFit="1" customWidth="1"/>
    <col min="6402" max="6656" width="9" style="2"/>
    <col min="6657" max="6657" width="74.75" style="2" bestFit="1" customWidth="1"/>
    <col min="6658" max="6912" width="9" style="2"/>
    <col min="6913" max="6913" width="74.75" style="2" bestFit="1" customWidth="1"/>
    <col min="6914" max="7168" width="9" style="2"/>
    <col min="7169" max="7169" width="74.75" style="2" bestFit="1" customWidth="1"/>
    <col min="7170" max="7424" width="9" style="2"/>
    <col min="7425" max="7425" width="74.75" style="2" bestFit="1" customWidth="1"/>
    <col min="7426" max="7680" width="9" style="2"/>
    <col min="7681" max="7681" width="74.75" style="2" bestFit="1" customWidth="1"/>
    <col min="7682" max="7936" width="9" style="2"/>
    <col min="7937" max="7937" width="74.75" style="2" bestFit="1" customWidth="1"/>
    <col min="7938" max="8192" width="9" style="2"/>
    <col min="8193" max="8193" width="74.75" style="2" bestFit="1" customWidth="1"/>
    <col min="8194" max="8448" width="9" style="2"/>
    <col min="8449" max="8449" width="74.75" style="2" bestFit="1" customWidth="1"/>
    <col min="8450" max="8704" width="9" style="2"/>
    <col min="8705" max="8705" width="74.75" style="2" bestFit="1" customWidth="1"/>
    <col min="8706" max="8960" width="9" style="2"/>
    <col min="8961" max="8961" width="74.75" style="2" bestFit="1" customWidth="1"/>
    <col min="8962" max="9216" width="9" style="2"/>
    <col min="9217" max="9217" width="74.75" style="2" bestFit="1" customWidth="1"/>
    <col min="9218" max="9472" width="9" style="2"/>
    <col min="9473" max="9473" width="74.75" style="2" bestFit="1" customWidth="1"/>
    <col min="9474" max="9728" width="9" style="2"/>
    <col min="9729" max="9729" width="74.75" style="2" bestFit="1" customWidth="1"/>
    <col min="9730" max="9984" width="9" style="2"/>
    <col min="9985" max="9985" width="74.75" style="2" bestFit="1" customWidth="1"/>
    <col min="9986" max="10240" width="9" style="2"/>
    <col min="10241" max="10241" width="74.75" style="2" bestFit="1" customWidth="1"/>
    <col min="10242" max="10496" width="9" style="2"/>
    <col min="10497" max="10497" width="74.75" style="2" bestFit="1" customWidth="1"/>
    <col min="10498" max="10752" width="9" style="2"/>
    <col min="10753" max="10753" width="74.75" style="2" bestFit="1" customWidth="1"/>
    <col min="10754" max="11008" width="9" style="2"/>
    <col min="11009" max="11009" width="74.75" style="2" bestFit="1" customWidth="1"/>
    <col min="11010" max="11264" width="9" style="2"/>
    <col min="11265" max="11265" width="74.75" style="2" bestFit="1" customWidth="1"/>
    <col min="11266" max="11520" width="9" style="2"/>
    <col min="11521" max="11521" width="74.75" style="2" bestFit="1" customWidth="1"/>
    <col min="11522" max="11776" width="9" style="2"/>
    <col min="11777" max="11777" width="74.75" style="2" bestFit="1" customWidth="1"/>
    <col min="11778" max="12032" width="9" style="2"/>
    <col min="12033" max="12033" width="74.75" style="2" bestFit="1" customWidth="1"/>
    <col min="12034" max="12288" width="9" style="2"/>
    <col min="12289" max="12289" width="74.75" style="2" bestFit="1" customWidth="1"/>
    <col min="12290" max="12544" width="9" style="2"/>
    <col min="12545" max="12545" width="74.75" style="2" bestFit="1" customWidth="1"/>
    <col min="12546" max="12800" width="9" style="2"/>
    <col min="12801" max="12801" width="74.75" style="2" bestFit="1" customWidth="1"/>
    <col min="12802" max="13056" width="9" style="2"/>
    <col min="13057" max="13057" width="74.75" style="2" bestFit="1" customWidth="1"/>
    <col min="13058" max="13312" width="9" style="2"/>
    <col min="13313" max="13313" width="74.75" style="2" bestFit="1" customWidth="1"/>
    <col min="13314" max="13568" width="9" style="2"/>
    <col min="13569" max="13569" width="74.75" style="2" bestFit="1" customWidth="1"/>
    <col min="13570" max="13824" width="9" style="2"/>
    <col min="13825" max="13825" width="74.75" style="2" bestFit="1" customWidth="1"/>
    <col min="13826" max="14080" width="9" style="2"/>
    <col min="14081" max="14081" width="74.75" style="2" bestFit="1" customWidth="1"/>
    <col min="14082" max="14336" width="9" style="2"/>
    <col min="14337" max="14337" width="74.75" style="2" bestFit="1" customWidth="1"/>
    <col min="14338" max="14592" width="9" style="2"/>
    <col min="14593" max="14593" width="74.75" style="2" bestFit="1" customWidth="1"/>
    <col min="14594" max="14848" width="9" style="2"/>
    <col min="14849" max="14849" width="74.75" style="2" bestFit="1" customWidth="1"/>
    <col min="14850" max="15104" width="9" style="2"/>
    <col min="15105" max="15105" width="74.75" style="2" bestFit="1" customWidth="1"/>
    <col min="15106" max="15360" width="9" style="2"/>
    <col min="15361" max="15361" width="74.75" style="2" bestFit="1" customWidth="1"/>
    <col min="15362" max="15616" width="9" style="2"/>
    <col min="15617" max="15617" width="74.75" style="2" bestFit="1" customWidth="1"/>
    <col min="15618" max="15872" width="9" style="2"/>
    <col min="15873" max="15873" width="74.75" style="2" bestFit="1" customWidth="1"/>
    <col min="15874" max="16128" width="9" style="2"/>
    <col min="16129" max="16129" width="74.75" style="2" bestFit="1" customWidth="1"/>
    <col min="16130" max="16384" width="9" style="2"/>
  </cols>
  <sheetData>
    <row r="1" spans="1:2" ht="17.25" x14ac:dyDescent="0.2">
      <c r="A1" s="1" t="s">
        <v>367</v>
      </c>
    </row>
    <row r="3" spans="1:2" x14ac:dyDescent="0.15">
      <c r="A3" s="3" t="s">
        <v>368</v>
      </c>
    </row>
    <row r="4" spans="1:2" x14ac:dyDescent="0.15">
      <c r="A4" s="4"/>
    </row>
    <row r="5" spans="1:2" x14ac:dyDescent="0.15">
      <c r="A5" s="3" t="s">
        <v>0</v>
      </c>
    </row>
    <row r="6" spans="1:2" x14ac:dyDescent="0.15">
      <c r="A6" s="4" t="s">
        <v>369</v>
      </c>
    </row>
    <row r="7" spans="1:2" x14ac:dyDescent="0.15">
      <c r="A7" s="4" t="s">
        <v>370</v>
      </c>
      <c r="B7" s="5"/>
    </row>
    <row r="8" spans="1:2" x14ac:dyDescent="0.15">
      <c r="A8" s="4" t="s">
        <v>371</v>
      </c>
    </row>
    <row r="9" spans="1:2" x14ac:dyDescent="0.15">
      <c r="A9" s="4" t="s">
        <v>372</v>
      </c>
      <c r="B9" s="5"/>
    </row>
    <row r="10" spans="1:2" x14ac:dyDescent="0.15">
      <c r="A10" s="3"/>
    </row>
    <row r="11" spans="1:2" x14ac:dyDescent="0.15">
      <c r="A11" s="3" t="s">
        <v>373</v>
      </c>
    </row>
    <row r="12" spans="1:2" x14ac:dyDescent="0.15">
      <c r="A12" s="4"/>
    </row>
    <row r="13" spans="1:2" x14ac:dyDescent="0.15">
      <c r="A13" s="3" t="s">
        <v>1</v>
      </c>
    </row>
    <row r="14" spans="1:2" x14ac:dyDescent="0.15">
      <c r="A14" s="4" t="s">
        <v>374</v>
      </c>
    </row>
    <row r="15" spans="1:2" x14ac:dyDescent="0.15">
      <c r="A15" s="4"/>
    </row>
    <row r="16" spans="1:2" x14ac:dyDescent="0.15">
      <c r="A16" s="3" t="s">
        <v>375</v>
      </c>
      <c r="B16" s="5"/>
    </row>
    <row r="17" spans="1:1" x14ac:dyDescent="0.15">
      <c r="A17" s="3"/>
    </row>
    <row r="19" spans="1:1" x14ac:dyDescent="0.15">
      <c r="A19" s="2" t="s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A126-2AD1-4659-9992-F625588C97CA}">
  <dimension ref="A1:J49"/>
  <sheetViews>
    <sheetView zoomScaleNormal="100" workbookViewId="0">
      <selection sqref="A1:J1"/>
    </sheetView>
  </sheetViews>
  <sheetFormatPr defaultRowHeight="13.5" x14ac:dyDescent="0.15"/>
  <cols>
    <col min="1" max="1" width="9" style="6"/>
    <col min="2" max="2" width="4" style="6" customWidth="1"/>
    <col min="3" max="3" width="2.75" style="6" customWidth="1"/>
    <col min="4" max="4" width="5.375" style="6" customWidth="1"/>
    <col min="5" max="5" width="14.125" style="6" customWidth="1"/>
    <col min="6" max="6" width="11.625" style="6" customWidth="1"/>
    <col min="7" max="7" width="8" style="6" customWidth="1"/>
    <col min="8" max="8" width="11.625" style="6" customWidth="1"/>
    <col min="9" max="9" width="8" style="6" customWidth="1"/>
    <col min="10" max="10" width="10" style="6" customWidth="1"/>
    <col min="11" max="16384" width="9" style="6"/>
  </cols>
  <sheetData>
    <row r="1" spans="1:10" ht="18.75" x14ac:dyDescent="0.15">
      <c r="A1" s="619" t="s">
        <v>392</v>
      </c>
      <c r="B1" s="619"/>
      <c r="C1" s="619"/>
      <c r="D1" s="619"/>
      <c r="E1" s="619"/>
      <c r="F1" s="619"/>
      <c r="G1" s="619"/>
      <c r="H1" s="619"/>
      <c r="I1" s="619"/>
      <c r="J1" s="619"/>
    </row>
    <row r="2" spans="1:10" ht="14.25" thickBot="1" x14ac:dyDescent="0.2">
      <c r="B2" s="8"/>
      <c r="C2" s="8"/>
      <c r="D2" s="8"/>
      <c r="E2" s="8"/>
      <c r="F2" s="8"/>
      <c r="G2" s="8"/>
      <c r="H2" s="8"/>
      <c r="I2" s="8"/>
    </row>
    <row r="3" spans="1:10" ht="16.5" customHeight="1" x14ac:dyDescent="0.15">
      <c r="B3" s="622" t="s">
        <v>43</v>
      </c>
      <c r="C3" s="623"/>
      <c r="D3" s="623"/>
      <c r="E3" s="620" t="s">
        <v>42</v>
      </c>
      <c r="F3" s="620" t="s">
        <v>41</v>
      </c>
      <c r="G3" s="620"/>
      <c r="H3" s="620" t="s">
        <v>40</v>
      </c>
      <c r="I3" s="621"/>
    </row>
    <row r="4" spans="1:10" ht="16.5" customHeight="1" x14ac:dyDescent="0.15">
      <c r="B4" s="624"/>
      <c r="C4" s="625"/>
      <c r="D4" s="625"/>
      <c r="E4" s="625"/>
      <c r="F4" s="64" t="s">
        <v>39</v>
      </c>
      <c r="G4" s="63" t="s">
        <v>38</v>
      </c>
      <c r="H4" s="64" t="s">
        <v>39</v>
      </c>
      <c r="I4" s="62" t="s">
        <v>38</v>
      </c>
    </row>
    <row r="5" spans="1:10" ht="16.5" customHeight="1" x14ac:dyDescent="0.15">
      <c r="B5" s="61" t="s">
        <v>37</v>
      </c>
      <c r="C5" s="56">
        <v>30</v>
      </c>
      <c r="D5" s="56">
        <v>1955</v>
      </c>
      <c r="E5" s="44">
        <v>6000</v>
      </c>
      <c r="F5" s="60"/>
      <c r="G5" s="25">
        <f>E5/E$5*100</f>
        <v>100</v>
      </c>
      <c r="H5" s="43"/>
      <c r="I5" s="52">
        <f t="shared" ref="I5:I39" si="0">E5/E$5*100</f>
        <v>100</v>
      </c>
    </row>
    <row r="6" spans="1:10" ht="16.5" customHeight="1" x14ac:dyDescent="0.15">
      <c r="B6" s="57"/>
      <c r="C6" s="56">
        <v>35</v>
      </c>
      <c r="D6" s="56">
        <v>1960</v>
      </c>
      <c r="E6" s="44">
        <v>5000</v>
      </c>
      <c r="F6" s="43">
        <f t="shared" ref="F6:F23" si="1">E5-E6</f>
        <v>1000</v>
      </c>
      <c r="G6" s="25">
        <f t="shared" ref="G6:G23" si="2">E6/E5*100</f>
        <v>83.333333333333343</v>
      </c>
      <c r="H6" s="43">
        <f t="shared" ref="H6:H39" si="3">E$5-E6</f>
        <v>1000</v>
      </c>
      <c r="I6" s="52">
        <f t="shared" si="0"/>
        <v>83.333333333333343</v>
      </c>
    </row>
    <row r="7" spans="1:10" ht="16.5" customHeight="1" x14ac:dyDescent="0.15">
      <c r="B7" s="55"/>
      <c r="C7" s="54">
        <v>40</v>
      </c>
      <c r="D7" s="54">
        <v>1965</v>
      </c>
      <c r="E7" s="44">
        <v>4441</v>
      </c>
      <c r="F7" s="43">
        <f t="shared" si="1"/>
        <v>559</v>
      </c>
      <c r="G7" s="25">
        <f t="shared" si="2"/>
        <v>88.82</v>
      </c>
      <c r="H7" s="43">
        <f t="shared" si="3"/>
        <v>1559</v>
      </c>
      <c r="I7" s="52">
        <f t="shared" si="0"/>
        <v>74.016666666666666</v>
      </c>
    </row>
    <row r="8" spans="1:10" ht="16.5" customHeight="1" x14ac:dyDescent="0.15">
      <c r="B8" s="55"/>
      <c r="C8" s="54">
        <v>43</v>
      </c>
      <c r="D8" s="53">
        <v>1968</v>
      </c>
      <c r="E8" s="44">
        <v>4132</v>
      </c>
      <c r="F8" s="43">
        <f t="shared" si="1"/>
        <v>309</v>
      </c>
      <c r="G8" s="25">
        <f t="shared" si="2"/>
        <v>93.042107633415895</v>
      </c>
      <c r="H8" s="43">
        <f t="shared" si="3"/>
        <v>1868</v>
      </c>
      <c r="I8" s="52">
        <f t="shared" si="0"/>
        <v>68.86666666666666</v>
      </c>
    </row>
    <row r="9" spans="1:10" ht="16.5" customHeight="1" x14ac:dyDescent="0.15">
      <c r="B9" s="55"/>
      <c r="C9" s="54">
        <v>46</v>
      </c>
      <c r="D9" s="53">
        <v>1971</v>
      </c>
      <c r="E9" s="59">
        <v>3568</v>
      </c>
      <c r="F9" s="43">
        <f t="shared" si="1"/>
        <v>564</v>
      </c>
      <c r="G9" s="25">
        <f t="shared" si="2"/>
        <v>86.350435624394962</v>
      </c>
      <c r="H9" s="43">
        <f t="shared" si="3"/>
        <v>2432</v>
      </c>
      <c r="I9" s="52">
        <f t="shared" si="0"/>
        <v>59.466666666666669</v>
      </c>
    </row>
    <row r="10" spans="1:10" ht="16.5" customHeight="1" x14ac:dyDescent="0.15">
      <c r="B10" s="55"/>
      <c r="C10" s="54">
        <v>49</v>
      </c>
      <c r="D10" s="53">
        <v>1974</v>
      </c>
      <c r="E10" s="44">
        <v>3298</v>
      </c>
      <c r="F10" s="43">
        <f t="shared" si="1"/>
        <v>270</v>
      </c>
      <c r="G10" s="25">
        <f t="shared" si="2"/>
        <v>92.432735426008975</v>
      </c>
      <c r="H10" s="43">
        <f t="shared" si="3"/>
        <v>2702</v>
      </c>
      <c r="I10" s="52">
        <f t="shared" si="0"/>
        <v>54.966666666666661</v>
      </c>
    </row>
    <row r="11" spans="1:10" ht="16.5" customHeight="1" x14ac:dyDescent="0.15">
      <c r="B11" s="57"/>
      <c r="C11" s="56">
        <v>52</v>
      </c>
      <c r="D11" s="56">
        <v>1977</v>
      </c>
      <c r="E11" s="59">
        <v>3135</v>
      </c>
      <c r="F11" s="43">
        <f t="shared" si="1"/>
        <v>163</v>
      </c>
      <c r="G11" s="25">
        <f t="shared" si="2"/>
        <v>95.05761067313523</v>
      </c>
      <c r="H11" s="43">
        <f t="shared" si="3"/>
        <v>2865</v>
      </c>
      <c r="I11" s="52">
        <f t="shared" si="0"/>
        <v>52.25</v>
      </c>
    </row>
    <row r="12" spans="1:10" ht="16.5" customHeight="1" x14ac:dyDescent="0.15">
      <c r="B12" s="51"/>
      <c r="C12" s="70">
        <v>55</v>
      </c>
      <c r="D12" s="70">
        <v>1980</v>
      </c>
      <c r="E12" s="44">
        <v>2927</v>
      </c>
      <c r="F12" s="43">
        <f t="shared" si="1"/>
        <v>208</v>
      </c>
      <c r="G12" s="25">
        <f t="shared" si="2"/>
        <v>93.365231259968112</v>
      </c>
      <c r="H12" s="43">
        <f t="shared" si="3"/>
        <v>3073</v>
      </c>
      <c r="I12" s="52">
        <f t="shared" si="0"/>
        <v>48.783333333333331</v>
      </c>
    </row>
    <row r="13" spans="1:10" ht="16.5" customHeight="1" x14ac:dyDescent="0.15">
      <c r="B13" s="55"/>
      <c r="C13" s="54">
        <v>58</v>
      </c>
      <c r="D13" s="53">
        <v>1983</v>
      </c>
      <c r="E13" s="44">
        <v>2697</v>
      </c>
      <c r="F13" s="43">
        <f t="shared" si="1"/>
        <v>230</v>
      </c>
      <c r="G13" s="25">
        <f t="shared" si="2"/>
        <v>92.142125042705842</v>
      </c>
      <c r="H13" s="43">
        <f t="shared" si="3"/>
        <v>3303</v>
      </c>
      <c r="I13" s="52">
        <f t="shared" si="0"/>
        <v>44.95</v>
      </c>
    </row>
    <row r="14" spans="1:10" ht="16.5" customHeight="1" x14ac:dyDescent="0.15">
      <c r="B14" s="51"/>
      <c r="C14" s="70">
        <v>61</v>
      </c>
      <c r="D14" s="70">
        <v>1986</v>
      </c>
      <c r="E14" s="44">
        <v>2508</v>
      </c>
      <c r="F14" s="43">
        <f t="shared" si="1"/>
        <v>189</v>
      </c>
      <c r="G14" s="25">
        <f t="shared" si="2"/>
        <v>92.992213570634036</v>
      </c>
      <c r="H14" s="43">
        <f t="shared" si="3"/>
        <v>3492</v>
      </c>
      <c r="I14" s="52">
        <f t="shared" si="0"/>
        <v>41.8</v>
      </c>
    </row>
    <row r="15" spans="1:10" ht="16.5" customHeight="1" x14ac:dyDescent="0.15">
      <c r="B15" s="58" t="s">
        <v>36</v>
      </c>
      <c r="C15" s="54" t="s">
        <v>35</v>
      </c>
      <c r="D15" s="53">
        <v>1989</v>
      </c>
      <c r="E15" s="44">
        <v>2307</v>
      </c>
      <c r="F15" s="43">
        <f t="shared" si="1"/>
        <v>201</v>
      </c>
      <c r="G15" s="25">
        <f t="shared" si="2"/>
        <v>91.985645933014354</v>
      </c>
      <c r="H15" s="43">
        <f t="shared" si="3"/>
        <v>3693</v>
      </c>
      <c r="I15" s="52">
        <f t="shared" si="0"/>
        <v>38.450000000000003</v>
      </c>
    </row>
    <row r="16" spans="1:10" ht="16.5" customHeight="1" x14ac:dyDescent="0.15">
      <c r="B16" s="57"/>
      <c r="C16" s="56">
        <v>4</v>
      </c>
      <c r="D16" s="56">
        <v>1992</v>
      </c>
      <c r="E16" s="44">
        <v>2120</v>
      </c>
      <c r="F16" s="43">
        <f t="shared" si="1"/>
        <v>187</v>
      </c>
      <c r="G16" s="25">
        <f t="shared" si="2"/>
        <v>91.894234937147814</v>
      </c>
      <c r="H16" s="43">
        <f t="shared" si="3"/>
        <v>3880</v>
      </c>
      <c r="I16" s="52">
        <f t="shared" si="0"/>
        <v>35.333333333333336</v>
      </c>
    </row>
    <row r="17" spans="2:9" ht="16.5" customHeight="1" x14ac:dyDescent="0.15">
      <c r="B17" s="55"/>
      <c r="C17" s="54">
        <v>7</v>
      </c>
      <c r="D17" s="53">
        <v>1995</v>
      </c>
      <c r="E17" s="44">
        <v>1883</v>
      </c>
      <c r="F17" s="43">
        <f t="shared" si="1"/>
        <v>237</v>
      </c>
      <c r="G17" s="25">
        <f t="shared" si="2"/>
        <v>88.820754716981128</v>
      </c>
      <c r="H17" s="43">
        <f t="shared" si="3"/>
        <v>4117</v>
      </c>
      <c r="I17" s="52">
        <f t="shared" si="0"/>
        <v>31.383333333333336</v>
      </c>
    </row>
    <row r="18" spans="2:9" ht="16.5" customHeight="1" x14ac:dyDescent="0.15">
      <c r="B18" s="55"/>
      <c r="C18" s="54">
        <v>11</v>
      </c>
      <c r="D18" s="53">
        <v>1999</v>
      </c>
      <c r="E18" s="44">
        <v>1766</v>
      </c>
      <c r="F18" s="43">
        <f t="shared" si="1"/>
        <v>117</v>
      </c>
      <c r="G18" s="25">
        <f t="shared" si="2"/>
        <v>93.786510886882638</v>
      </c>
      <c r="H18" s="43">
        <f t="shared" si="3"/>
        <v>4234</v>
      </c>
      <c r="I18" s="52">
        <f t="shared" si="0"/>
        <v>29.433333333333334</v>
      </c>
    </row>
    <row r="19" spans="2:9" ht="16.5" customHeight="1" x14ac:dyDescent="0.15">
      <c r="B19" s="51"/>
      <c r="C19" s="70">
        <v>12</v>
      </c>
      <c r="D19" s="50">
        <v>2000</v>
      </c>
      <c r="E19" s="49">
        <v>1611</v>
      </c>
      <c r="F19" s="43">
        <f t="shared" si="1"/>
        <v>155</v>
      </c>
      <c r="G19" s="33">
        <f t="shared" si="2"/>
        <v>91.223103057757655</v>
      </c>
      <c r="H19" s="46">
        <f t="shared" si="3"/>
        <v>4389</v>
      </c>
      <c r="I19" s="48">
        <f t="shared" si="0"/>
        <v>26.85</v>
      </c>
    </row>
    <row r="20" spans="2:9" ht="16.5" customHeight="1" x14ac:dyDescent="0.15">
      <c r="B20" s="47"/>
      <c r="C20" s="37">
        <v>13</v>
      </c>
      <c r="D20" s="36" t="s">
        <v>34</v>
      </c>
      <c r="E20" s="44">
        <v>1607</v>
      </c>
      <c r="F20" s="43">
        <f t="shared" si="1"/>
        <v>4</v>
      </c>
      <c r="G20" s="25">
        <f t="shared" si="2"/>
        <v>99.751707014276846</v>
      </c>
      <c r="H20" s="24">
        <f t="shared" si="3"/>
        <v>4393</v>
      </c>
      <c r="I20" s="23">
        <f t="shared" si="0"/>
        <v>26.783333333333331</v>
      </c>
    </row>
    <row r="21" spans="2:9" s="39" customFormat="1" ht="16.5" customHeight="1" x14ac:dyDescent="0.4">
      <c r="B21" s="41"/>
      <c r="C21" s="37">
        <v>14</v>
      </c>
      <c r="D21" s="36" t="s">
        <v>33</v>
      </c>
      <c r="E21" s="35">
        <v>1604</v>
      </c>
      <c r="F21" s="46">
        <f t="shared" si="1"/>
        <v>3</v>
      </c>
      <c r="G21" s="33">
        <f t="shared" si="2"/>
        <v>99.813316739265716</v>
      </c>
      <c r="H21" s="32">
        <f t="shared" si="3"/>
        <v>4396</v>
      </c>
      <c r="I21" s="31">
        <f t="shared" si="0"/>
        <v>26.733333333333331</v>
      </c>
    </row>
    <row r="22" spans="2:9" s="39" customFormat="1" ht="16.5" customHeight="1" x14ac:dyDescent="0.4">
      <c r="B22" s="41"/>
      <c r="C22" s="37">
        <v>15</v>
      </c>
      <c r="D22" s="36" t="s">
        <v>32</v>
      </c>
      <c r="E22" s="35">
        <v>1509</v>
      </c>
      <c r="F22" s="46">
        <f t="shared" si="1"/>
        <v>95</v>
      </c>
      <c r="G22" s="33">
        <f t="shared" si="2"/>
        <v>94.077306733167092</v>
      </c>
      <c r="H22" s="32">
        <f t="shared" si="3"/>
        <v>4491</v>
      </c>
      <c r="I22" s="31">
        <f t="shared" si="0"/>
        <v>25.15</v>
      </c>
    </row>
    <row r="23" spans="2:9" s="39" customFormat="1" ht="16.5" customHeight="1" x14ac:dyDescent="0.4">
      <c r="B23" s="45"/>
      <c r="C23" s="29">
        <v>16</v>
      </c>
      <c r="D23" s="36" t="s">
        <v>31</v>
      </c>
      <c r="E23" s="44">
        <v>1429</v>
      </c>
      <c r="F23" s="43">
        <f t="shared" si="1"/>
        <v>80</v>
      </c>
      <c r="G23" s="25">
        <f t="shared" si="2"/>
        <v>94.698475811795888</v>
      </c>
      <c r="H23" s="24">
        <f t="shared" si="3"/>
        <v>4571</v>
      </c>
      <c r="I23" s="23">
        <f t="shared" si="0"/>
        <v>23.816666666666666</v>
      </c>
    </row>
    <row r="24" spans="2:9" s="39" customFormat="1" ht="16.5" customHeight="1" x14ac:dyDescent="0.4">
      <c r="B24" s="41"/>
      <c r="C24" s="37">
        <v>17</v>
      </c>
      <c r="D24" s="36" t="s">
        <v>30</v>
      </c>
      <c r="E24" s="35">
        <v>1626</v>
      </c>
      <c r="F24" s="42" t="s">
        <v>29</v>
      </c>
      <c r="G24" s="42" t="s">
        <v>29</v>
      </c>
      <c r="H24" s="32">
        <f t="shared" si="3"/>
        <v>4374</v>
      </c>
      <c r="I24" s="31">
        <f t="shared" si="0"/>
        <v>27.1</v>
      </c>
    </row>
    <row r="25" spans="2:9" s="39" customFormat="1" ht="16.5" customHeight="1" x14ac:dyDescent="0.4">
      <c r="B25" s="41"/>
      <c r="C25" s="37">
        <v>18</v>
      </c>
      <c r="D25" s="36" t="s">
        <v>28</v>
      </c>
      <c r="E25" s="40">
        <v>1611</v>
      </c>
      <c r="F25" s="34">
        <f t="shared" ref="F25:F39" si="4">E24-E25</f>
        <v>15</v>
      </c>
      <c r="G25" s="25">
        <f t="shared" ref="G25:G39" si="5">E25/E24*100</f>
        <v>99.077490774907744</v>
      </c>
      <c r="H25" s="32">
        <f t="shared" si="3"/>
        <v>4389</v>
      </c>
      <c r="I25" s="31">
        <f t="shared" si="0"/>
        <v>26.85</v>
      </c>
    </row>
    <row r="26" spans="2:9" ht="16.5" customHeight="1" x14ac:dyDescent="0.15">
      <c r="B26" s="30"/>
      <c r="C26" s="29">
        <v>19</v>
      </c>
      <c r="D26" s="28" t="s">
        <v>27</v>
      </c>
      <c r="E26" s="27">
        <v>1561</v>
      </c>
      <c r="F26" s="34">
        <f t="shared" si="4"/>
        <v>50</v>
      </c>
      <c r="G26" s="25">
        <f t="shared" si="5"/>
        <v>96.896337678460583</v>
      </c>
      <c r="H26" s="24">
        <f t="shared" si="3"/>
        <v>4439</v>
      </c>
      <c r="I26" s="23">
        <f t="shared" si="0"/>
        <v>26.016666666666666</v>
      </c>
    </row>
    <row r="27" spans="2:9" ht="16.5" customHeight="1" x14ac:dyDescent="0.15">
      <c r="B27" s="30"/>
      <c r="C27" s="29">
        <v>20</v>
      </c>
      <c r="D27" s="28" t="s">
        <v>26</v>
      </c>
      <c r="E27" s="27">
        <v>1537</v>
      </c>
      <c r="F27" s="34">
        <f t="shared" si="4"/>
        <v>24</v>
      </c>
      <c r="G27" s="25">
        <f t="shared" si="5"/>
        <v>98.46252402306213</v>
      </c>
      <c r="H27" s="24">
        <f t="shared" si="3"/>
        <v>4463</v>
      </c>
      <c r="I27" s="23">
        <f t="shared" si="0"/>
        <v>25.616666666666667</v>
      </c>
    </row>
    <row r="28" spans="2:9" ht="16.5" customHeight="1" x14ac:dyDescent="0.15">
      <c r="B28" s="30"/>
      <c r="C28" s="29">
        <v>21</v>
      </c>
      <c r="D28" s="28" t="s">
        <v>25</v>
      </c>
      <c r="E28" s="27">
        <v>1523</v>
      </c>
      <c r="F28" s="34">
        <f t="shared" si="4"/>
        <v>14</v>
      </c>
      <c r="G28" s="25">
        <f t="shared" si="5"/>
        <v>99.089134677944045</v>
      </c>
      <c r="H28" s="24">
        <f t="shared" si="3"/>
        <v>4477</v>
      </c>
      <c r="I28" s="23">
        <f t="shared" si="0"/>
        <v>25.383333333333336</v>
      </c>
    </row>
    <row r="29" spans="2:9" ht="16.5" customHeight="1" x14ac:dyDescent="0.15">
      <c r="B29" s="30"/>
      <c r="C29" s="29">
        <v>22</v>
      </c>
      <c r="D29" s="28" t="s">
        <v>24</v>
      </c>
      <c r="E29" s="27">
        <v>1447</v>
      </c>
      <c r="F29" s="26">
        <f t="shared" si="4"/>
        <v>76</v>
      </c>
      <c r="G29" s="25">
        <f t="shared" si="5"/>
        <v>95.009848982271834</v>
      </c>
      <c r="H29" s="24">
        <f t="shared" si="3"/>
        <v>4553</v>
      </c>
      <c r="I29" s="23">
        <f t="shared" si="0"/>
        <v>24.116666666666667</v>
      </c>
    </row>
    <row r="30" spans="2:9" ht="16.5" customHeight="1" x14ac:dyDescent="0.15">
      <c r="B30" s="38"/>
      <c r="C30" s="37">
        <v>23</v>
      </c>
      <c r="D30" s="36" t="s">
        <v>23</v>
      </c>
      <c r="E30" s="35">
        <v>1403</v>
      </c>
      <c r="F30" s="34">
        <f t="shared" si="4"/>
        <v>44</v>
      </c>
      <c r="G30" s="33">
        <f t="shared" si="5"/>
        <v>96.95922598479612</v>
      </c>
      <c r="H30" s="32">
        <f t="shared" si="3"/>
        <v>4597</v>
      </c>
      <c r="I30" s="31">
        <f t="shared" si="0"/>
        <v>23.383333333333333</v>
      </c>
    </row>
    <row r="31" spans="2:9" ht="16.5" customHeight="1" x14ac:dyDescent="0.15">
      <c r="B31" s="30"/>
      <c r="C31" s="29">
        <v>24</v>
      </c>
      <c r="D31" s="28" t="s">
        <v>22</v>
      </c>
      <c r="E31" s="27">
        <v>1364</v>
      </c>
      <c r="F31" s="26">
        <f t="shared" si="4"/>
        <v>39</v>
      </c>
      <c r="G31" s="25">
        <f t="shared" si="5"/>
        <v>97.22024233784748</v>
      </c>
      <c r="H31" s="24">
        <f t="shared" si="3"/>
        <v>4636</v>
      </c>
      <c r="I31" s="23">
        <f t="shared" si="0"/>
        <v>22.733333333333334</v>
      </c>
    </row>
    <row r="32" spans="2:9" ht="16.5" customHeight="1" x14ac:dyDescent="0.15">
      <c r="B32" s="30"/>
      <c r="C32" s="29">
        <v>25</v>
      </c>
      <c r="D32" s="28" t="s">
        <v>21</v>
      </c>
      <c r="E32" s="27">
        <v>1330</v>
      </c>
      <c r="F32" s="26">
        <f t="shared" si="4"/>
        <v>34</v>
      </c>
      <c r="G32" s="25">
        <f t="shared" si="5"/>
        <v>97.507331378299128</v>
      </c>
      <c r="H32" s="24">
        <f t="shared" si="3"/>
        <v>4670</v>
      </c>
      <c r="I32" s="23">
        <f t="shared" si="0"/>
        <v>22.166666666666668</v>
      </c>
    </row>
    <row r="33" spans="2:9" ht="16.5" customHeight="1" x14ac:dyDescent="0.15">
      <c r="B33" s="30"/>
      <c r="C33" s="29">
        <v>26</v>
      </c>
      <c r="D33" s="28" t="s">
        <v>20</v>
      </c>
      <c r="E33" s="27">
        <v>1297</v>
      </c>
      <c r="F33" s="26">
        <f t="shared" si="4"/>
        <v>33</v>
      </c>
      <c r="G33" s="25">
        <f t="shared" si="5"/>
        <v>97.518796992481199</v>
      </c>
      <c r="H33" s="24">
        <f t="shared" si="3"/>
        <v>4703</v>
      </c>
      <c r="I33" s="23">
        <f t="shared" si="0"/>
        <v>21.616666666666667</v>
      </c>
    </row>
    <row r="34" spans="2:9" ht="16.5" customHeight="1" x14ac:dyDescent="0.15">
      <c r="B34" s="30"/>
      <c r="C34" s="29">
        <v>27</v>
      </c>
      <c r="D34" s="28" t="s">
        <v>19</v>
      </c>
      <c r="E34" s="27">
        <v>1258</v>
      </c>
      <c r="F34" s="26">
        <f t="shared" si="4"/>
        <v>39</v>
      </c>
      <c r="G34" s="25">
        <f t="shared" si="5"/>
        <v>96.993060909791822</v>
      </c>
      <c r="H34" s="24">
        <f t="shared" si="3"/>
        <v>4742</v>
      </c>
      <c r="I34" s="23">
        <f t="shared" si="0"/>
        <v>20.966666666666669</v>
      </c>
    </row>
    <row r="35" spans="2:9" ht="16.5" customHeight="1" x14ac:dyDescent="0.15">
      <c r="B35" s="30"/>
      <c r="C35" s="29">
        <v>28</v>
      </c>
      <c r="D35" s="28" t="s">
        <v>18</v>
      </c>
      <c r="E35" s="27">
        <v>1231</v>
      </c>
      <c r="F35" s="26">
        <f t="shared" si="4"/>
        <v>27</v>
      </c>
      <c r="G35" s="25">
        <f t="shared" si="5"/>
        <v>97.853736089030207</v>
      </c>
      <c r="H35" s="24">
        <f t="shared" si="3"/>
        <v>4769</v>
      </c>
      <c r="I35" s="23">
        <f t="shared" si="0"/>
        <v>20.516666666666666</v>
      </c>
    </row>
    <row r="36" spans="2:9" ht="16.5" customHeight="1" x14ac:dyDescent="0.15">
      <c r="B36" s="30"/>
      <c r="C36" s="29">
        <v>29</v>
      </c>
      <c r="D36" s="28" t="s">
        <v>17</v>
      </c>
      <c r="E36" s="27">
        <v>1211</v>
      </c>
      <c r="F36" s="26">
        <f t="shared" si="4"/>
        <v>20</v>
      </c>
      <c r="G36" s="25">
        <f t="shared" si="5"/>
        <v>98.375304630381805</v>
      </c>
      <c r="H36" s="24">
        <f t="shared" si="3"/>
        <v>4789</v>
      </c>
      <c r="I36" s="23">
        <f t="shared" si="0"/>
        <v>20.183333333333334</v>
      </c>
    </row>
    <row r="37" spans="2:9" ht="16.5" customHeight="1" x14ac:dyDescent="0.15">
      <c r="B37" s="30"/>
      <c r="C37" s="29">
        <v>30</v>
      </c>
      <c r="D37" s="28" t="s">
        <v>16</v>
      </c>
      <c r="E37" s="27">
        <v>1169</v>
      </c>
      <c r="F37" s="26">
        <f t="shared" si="4"/>
        <v>42</v>
      </c>
      <c r="G37" s="25">
        <f t="shared" si="5"/>
        <v>96.531791907514446</v>
      </c>
      <c r="H37" s="24">
        <f t="shared" si="3"/>
        <v>4831</v>
      </c>
      <c r="I37" s="23">
        <f t="shared" si="0"/>
        <v>19.483333333333334</v>
      </c>
    </row>
    <row r="38" spans="2:9" ht="16.5" customHeight="1" x14ac:dyDescent="0.15">
      <c r="B38" s="159" t="s">
        <v>15</v>
      </c>
      <c r="C38" s="578" t="s">
        <v>14</v>
      </c>
      <c r="D38" s="28" t="s">
        <v>13</v>
      </c>
      <c r="E38" s="27">
        <v>1141</v>
      </c>
      <c r="F38" s="26">
        <f t="shared" si="4"/>
        <v>28</v>
      </c>
      <c r="G38" s="25">
        <f t="shared" si="5"/>
        <v>97.604790419161674</v>
      </c>
      <c r="H38" s="24">
        <f t="shared" si="3"/>
        <v>4859</v>
      </c>
      <c r="I38" s="23">
        <f t="shared" si="0"/>
        <v>19.016666666666669</v>
      </c>
    </row>
    <row r="39" spans="2:9" ht="16.5" customHeight="1" thickBot="1" x14ac:dyDescent="0.2">
      <c r="B39" s="22"/>
      <c r="C39" s="21">
        <v>2</v>
      </c>
      <c r="D39" s="20" t="s">
        <v>366</v>
      </c>
      <c r="E39" s="19">
        <v>1108</v>
      </c>
      <c r="F39" s="18">
        <f t="shared" si="4"/>
        <v>33</v>
      </c>
      <c r="G39" s="17">
        <f t="shared" si="5"/>
        <v>97.107800175284837</v>
      </c>
      <c r="H39" s="16">
        <f t="shared" si="3"/>
        <v>4892</v>
      </c>
      <c r="I39" s="15">
        <f t="shared" si="0"/>
        <v>18.466666666666669</v>
      </c>
    </row>
    <row r="40" spans="2:9" s="71" customFormat="1" ht="13.5" customHeight="1" x14ac:dyDescent="0.4">
      <c r="C40" s="69"/>
      <c r="D40" s="14"/>
      <c r="E40" s="13"/>
      <c r="F40" s="12"/>
      <c r="G40" s="11"/>
      <c r="H40" s="10"/>
      <c r="I40" s="9"/>
    </row>
    <row r="41" spans="2:9" x14ac:dyDescent="0.15">
      <c r="B41" s="7" t="s">
        <v>12</v>
      </c>
      <c r="C41" s="7" t="s">
        <v>11</v>
      </c>
      <c r="D41" s="8"/>
      <c r="E41" s="8"/>
      <c r="F41" s="8"/>
      <c r="G41" s="8"/>
      <c r="H41" s="8"/>
      <c r="I41" s="8"/>
    </row>
    <row r="42" spans="2:9" x14ac:dyDescent="0.15">
      <c r="B42" s="7"/>
      <c r="C42" s="7" t="s">
        <v>10</v>
      </c>
      <c r="D42" s="8"/>
      <c r="E42" s="8"/>
      <c r="F42" s="8"/>
      <c r="G42" s="8"/>
      <c r="H42" s="8"/>
      <c r="I42" s="8"/>
    </row>
    <row r="43" spans="2:9" x14ac:dyDescent="0.15">
      <c r="B43" s="7"/>
      <c r="C43" s="7" t="s">
        <v>9</v>
      </c>
      <c r="D43" s="8"/>
      <c r="E43" s="8"/>
      <c r="F43" s="8"/>
      <c r="G43" s="8"/>
      <c r="H43" s="8"/>
      <c r="I43" s="8"/>
    </row>
    <row r="44" spans="2:9" x14ac:dyDescent="0.15">
      <c r="C44" s="7" t="s">
        <v>8</v>
      </c>
    </row>
    <row r="45" spans="2:9" x14ac:dyDescent="0.15">
      <c r="C45" s="7" t="s">
        <v>7</v>
      </c>
    </row>
    <row r="46" spans="2:9" x14ac:dyDescent="0.15">
      <c r="C46" s="7" t="s">
        <v>6</v>
      </c>
    </row>
    <row r="47" spans="2:9" x14ac:dyDescent="0.15">
      <c r="C47" s="7" t="s">
        <v>5</v>
      </c>
    </row>
    <row r="48" spans="2:9" x14ac:dyDescent="0.15">
      <c r="C48" s="7" t="s">
        <v>4</v>
      </c>
    </row>
    <row r="49" spans="3:3" x14ac:dyDescent="0.15">
      <c r="C49" s="7" t="s">
        <v>3</v>
      </c>
    </row>
  </sheetData>
  <mergeCells count="5">
    <mergeCell ref="A1:J1"/>
    <mergeCell ref="H3:I3"/>
    <mergeCell ref="B3:D4"/>
    <mergeCell ref="E3:E4"/>
    <mergeCell ref="F3:G3"/>
  </mergeCells>
  <phoneticPr fontId="1"/>
  <pageMargins left="0.78740157480314965" right="0.78740157480314965" top="0.78740157480314965" bottom="0.78740157480314965" header="0.51181102362204722" footer="0.51181102362204722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48F87-BBD3-4A45-9E5C-27BDC981E78D}">
  <dimension ref="A1:AA119"/>
  <sheetViews>
    <sheetView zoomScaleNormal="100" workbookViewId="0">
      <selection sqref="A1:V1"/>
    </sheetView>
  </sheetViews>
  <sheetFormatPr defaultRowHeight="13.5" x14ac:dyDescent="0.4"/>
  <cols>
    <col min="1" max="1" width="4.875" style="71" customWidth="1"/>
    <col min="2" max="2" width="3" style="71" customWidth="1"/>
    <col min="3" max="3" width="4.875" style="71" customWidth="1"/>
    <col min="4" max="4" width="10.625" style="71" customWidth="1"/>
    <col min="5" max="6" width="5.875" style="71" customWidth="1"/>
    <col min="7" max="7" width="9.375" style="71" bestFit="1" customWidth="1"/>
    <col min="8" max="8" width="4.25" style="71" customWidth="1"/>
    <col min="9" max="9" width="7" style="71" customWidth="1"/>
    <col min="10" max="10" width="4.25" style="71" customWidth="1"/>
    <col min="11" max="11" width="6.375" style="71" customWidth="1"/>
    <col min="12" max="12" width="4.25" style="71" customWidth="1"/>
    <col min="13" max="13" width="6.625" style="71" customWidth="1"/>
    <col min="14" max="14" width="4.25" style="71" customWidth="1"/>
    <col min="15" max="15" width="6.125" style="71" customWidth="1"/>
    <col min="16" max="16" width="4.25" style="71" customWidth="1"/>
    <col min="17" max="17" width="9" style="71"/>
    <col min="18" max="18" width="4.25" style="71" customWidth="1"/>
    <col min="19" max="19" width="9" style="71"/>
    <col min="20" max="20" width="4.25" style="71" customWidth="1"/>
    <col min="21" max="21" width="9" style="71"/>
    <col min="22" max="22" width="4.25" style="71" customWidth="1"/>
    <col min="23" max="23" width="9" style="71"/>
    <col min="24" max="24" width="9.25" style="71" bestFit="1" customWidth="1"/>
    <col min="25" max="16384" width="9" style="71"/>
  </cols>
  <sheetData>
    <row r="1" spans="1:22" ht="28.5" x14ac:dyDescent="0.4">
      <c r="A1" s="629" t="s">
        <v>377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</row>
    <row r="2" spans="1:22" ht="14.25" customHeight="1" thickBot="1" x14ac:dyDescent="0.45">
      <c r="A2" s="175"/>
      <c r="B2" s="175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U2" s="633" t="s">
        <v>376</v>
      </c>
      <c r="V2" s="633"/>
    </row>
    <row r="3" spans="1:22" x14ac:dyDescent="0.4">
      <c r="A3" s="634" t="s">
        <v>43</v>
      </c>
      <c r="B3" s="635"/>
      <c r="C3" s="636"/>
      <c r="D3" s="640" t="s">
        <v>86</v>
      </c>
      <c r="E3" s="174"/>
      <c r="F3" s="173"/>
      <c r="G3" s="630" t="s">
        <v>85</v>
      </c>
      <c r="H3" s="631"/>
      <c r="I3" s="631"/>
      <c r="J3" s="631"/>
      <c r="K3" s="631"/>
      <c r="L3" s="631"/>
      <c r="M3" s="631"/>
      <c r="N3" s="631"/>
      <c r="O3" s="631"/>
      <c r="P3" s="632"/>
      <c r="Q3" s="630" t="s">
        <v>84</v>
      </c>
      <c r="R3" s="631"/>
      <c r="S3" s="631"/>
      <c r="T3" s="631"/>
      <c r="U3" s="631"/>
      <c r="V3" s="632"/>
    </row>
    <row r="4" spans="1:22" ht="21" x14ac:dyDescent="0.4">
      <c r="A4" s="637"/>
      <c r="B4" s="638"/>
      <c r="C4" s="639"/>
      <c r="D4" s="641"/>
      <c r="E4" s="171" t="s">
        <v>83</v>
      </c>
      <c r="F4" s="170" t="s">
        <v>82</v>
      </c>
      <c r="G4" s="455" t="s">
        <v>81</v>
      </c>
      <c r="H4" s="168" t="s">
        <v>73</v>
      </c>
      <c r="I4" s="172" t="s">
        <v>80</v>
      </c>
      <c r="J4" s="168" t="s">
        <v>73</v>
      </c>
      <c r="K4" s="407" t="s">
        <v>79</v>
      </c>
      <c r="L4" s="168" t="s">
        <v>73</v>
      </c>
      <c r="M4" s="169" t="s">
        <v>78</v>
      </c>
      <c r="N4" s="168" t="s">
        <v>73</v>
      </c>
      <c r="O4" s="407" t="s">
        <v>77</v>
      </c>
      <c r="P4" s="167" t="s">
        <v>73</v>
      </c>
      <c r="Q4" s="455" t="s">
        <v>76</v>
      </c>
      <c r="R4" s="166" t="s">
        <v>73</v>
      </c>
      <c r="S4" s="172" t="s">
        <v>75</v>
      </c>
      <c r="T4" s="166" t="s">
        <v>73</v>
      </c>
      <c r="U4" s="165" t="s">
        <v>74</v>
      </c>
      <c r="V4" s="164" t="s">
        <v>73</v>
      </c>
    </row>
    <row r="5" spans="1:22" ht="19.5" customHeight="1" x14ac:dyDescent="0.4">
      <c r="A5" s="455" t="s">
        <v>37</v>
      </c>
      <c r="B5" s="120">
        <v>5</v>
      </c>
      <c r="C5" s="119">
        <v>1930</v>
      </c>
      <c r="D5" s="163">
        <v>682560</v>
      </c>
      <c r="E5" s="162" t="s">
        <v>72</v>
      </c>
      <c r="F5" s="161">
        <f t="shared" ref="F5:F36" si="0">D5/D$65*100</f>
        <v>57.009268516360848</v>
      </c>
      <c r="G5" s="159"/>
      <c r="H5" s="158"/>
      <c r="I5" s="407"/>
      <c r="J5" s="158"/>
      <c r="K5" s="407"/>
      <c r="L5" s="158"/>
      <c r="M5" s="407"/>
      <c r="N5" s="158"/>
      <c r="O5" s="407"/>
      <c r="P5" s="160"/>
      <c r="Q5" s="159"/>
      <c r="R5" s="158"/>
      <c r="S5" s="407"/>
      <c r="T5" s="158"/>
      <c r="U5" s="407"/>
      <c r="V5" s="157"/>
    </row>
    <row r="6" spans="1:22" ht="19.5" customHeight="1" x14ac:dyDescent="0.4">
      <c r="A6" s="156"/>
      <c r="B6" s="67">
        <f t="shared" ref="B6:B37" si="1">B5+1</f>
        <v>6</v>
      </c>
      <c r="C6" s="95">
        <f t="shared" ref="C6:C37" si="2">C5+1</f>
        <v>1931</v>
      </c>
      <c r="D6" s="155">
        <v>700752</v>
      </c>
      <c r="E6" s="99">
        <f t="shared" ref="E6:E37" si="3">D6/D5*100</f>
        <v>102.66526019690576</v>
      </c>
      <c r="F6" s="68">
        <f t="shared" si="0"/>
        <v>58.528713858674543</v>
      </c>
      <c r="G6" s="463"/>
      <c r="H6" s="154"/>
      <c r="I6" s="462"/>
      <c r="J6" s="154"/>
      <c r="K6" s="462"/>
      <c r="L6" s="154"/>
      <c r="M6" s="462"/>
      <c r="N6" s="154"/>
      <c r="O6" s="462"/>
      <c r="P6" s="133"/>
      <c r="Q6" s="463"/>
      <c r="R6" s="154"/>
      <c r="S6" s="462"/>
      <c r="T6" s="154"/>
      <c r="U6" s="462"/>
      <c r="V6" s="153"/>
    </row>
    <row r="7" spans="1:22" ht="19.5" customHeight="1" x14ac:dyDescent="0.4">
      <c r="A7" s="156"/>
      <c r="B7" s="67">
        <f t="shared" si="1"/>
        <v>7</v>
      </c>
      <c r="C7" s="95">
        <f t="shared" si="2"/>
        <v>1932</v>
      </c>
      <c r="D7" s="155">
        <v>694656</v>
      </c>
      <c r="E7" s="99">
        <f t="shared" si="3"/>
        <v>99.130077402561824</v>
      </c>
      <c r="F7" s="68">
        <f t="shared" si="0"/>
        <v>58.019559350827997</v>
      </c>
      <c r="G7" s="463"/>
      <c r="H7" s="154"/>
      <c r="I7" s="462"/>
      <c r="J7" s="154"/>
      <c r="K7" s="462"/>
      <c r="L7" s="154"/>
      <c r="M7" s="462"/>
      <c r="N7" s="154"/>
      <c r="O7" s="462"/>
      <c r="P7" s="133"/>
      <c r="Q7" s="463"/>
      <c r="R7" s="154"/>
      <c r="S7" s="462"/>
      <c r="T7" s="154"/>
      <c r="U7" s="462"/>
      <c r="V7" s="153"/>
    </row>
    <row r="8" spans="1:22" ht="19.5" customHeight="1" x14ac:dyDescent="0.4">
      <c r="A8" s="156"/>
      <c r="B8" s="67">
        <f t="shared" si="1"/>
        <v>8</v>
      </c>
      <c r="C8" s="95">
        <f t="shared" si="2"/>
        <v>1933</v>
      </c>
      <c r="D8" s="155">
        <v>670464</v>
      </c>
      <c r="E8" s="99">
        <f t="shared" si="3"/>
        <v>96.517412935323392</v>
      </c>
      <c r="F8" s="68">
        <f t="shared" si="0"/>
        <v>55.998977681893692</v>
      </c>
      <c r="G8" s="463"/>
      <c r="H8" s="154"/>
      <c r="I8" s="462"/>
      <c r="J8" s="154"/>
      <c r="K8" s="462"/>
      <c r="L8" s="154"/>
      <c r="M8" s="462"/>
      <c r="N8" s="154"/>
      <c r="O8" s="462"/>
      <c r="P8" s="133"/>
      <c r="Q8" s="463"/>
      <c r="R8" s="154"/>
      <c r="S8" s="462"/>
      <c r="T8" s="154"/>
      <c r="U8" s="462"/>
      <c r="V8" s="153"/>
    </row>
    <row r="9" spans="1:22" ht="19.5" customHeight="1" x14ac:dyDescent="0.4">
      <c r="A9" s="51"/>
      <c r="B9" s="67">
        <f t="shared" si="1"/>
        <v>9</v>
      </c>
      <c r="C9" s="95">
        <f t="shared" si="2"/>
        <v>1934</v>
      </c>
      <c r="D9" s="140">
        <v>880200</v>
      </c>
      <c r="E9" s="99">
        <f t="shared" si="3"/>
        <v>131.28221649484539</v>
      </c>
      <c r="F9" s="68">
        <f t="shared" si="0"/>
        <v>73.51669911524381</v>
      </c>
      <c r="G9" s="152"/>
      <c r="H9" s="125"/>
      <c r="I9" s="73"/>
      <c r="J9" s="125"/>
      <c r="K9" s="73"/>
      <c r="L9" s="125"/>
      <c r="M9" s="73"/>
      <c r="N9" s="125"/>
      <c r="O9" s="73"/>
      <c r="P9" s="133"/>
      <c r="Q9" s="152"/>
      <c r="R9" s="125"/>
      <c r="S9" s="73"/>
      <c r="T9" s="125"/>
      <c r="U9" s="73"/>
      <c r="V9" s="133"/>
    </row>
    <row r="10" spans="1:22" ht="19.5" customHeight="1" x14ac:dyDescent="0.4">
      <c r="A10" s="57"/>
      <c r="B10" s="120">
        <f t="shared" si="1"/>
        <v>10</v>
      </c>
      <c r="C10" s="119">
        <f t="shared" si="2"/>
        <v>1935</v>
      </c>
      <c r="D10" s="139">
        <v>891000</v>
      </c>
      <c r="E10" s="117">
        <f t="shared" si="3"/>
        <v>101.22699386503066</v>
      </c>
      <c r="F10" s="138">
        <f t="shared" si="0"/>
        <v>74.418744503160923</v>
      </c>
      <c r="G10" s="61"/>
      <c r="H10" s="127"/>
      <c r="I10" s="149"/>
      <c r="J10" s="127"/>
      <c r="K10" s="149"/>
      <c r="L10" s="127"/>
      <c r="M10" s="149"/>
      <c r="N10" s="127"/>
      <c r="O10" s="149"/>
      <c r="P10" s="130"/>
      <c r="Q10" s="61"/>
      <c r="R10" s="127"/>
      <c r="S10" s="149"/>
      <c r="T10" s="127"/>
      <c r="U10" s="149"/>
      <c r="V10" s="130"/>
    </row>
    <row r="11" spans="1:22" ht="19.5" customHeight="1" x14ac:dyDescent="0.4">
      <c r="A11" s="51"/>
      <c r="B11" s="67">
        <f t="shared" si="1"/>
        <v>11</v>
      </c>
      <c r="C11" s="95">
        <f t="shared" si="2"/>
        <v>1936</v>
      </c>
      <c r="D11" s="140">
        <v>901800</v>
      </c>
      <c r="E11" s="99">
        <f t="shared" si="3"/>
        <v>101.21212121212122</v>
      </c>
      <c r="F11" s="68">
        <f t="shared" si="0"/>
        <v>75.320789891078022</v>
      </c>
      <c r="G11" s="152"/>
      <c r="H11" s="125"/>
      <c r="I11" s="73"/>
      <c r="J11" s="125"/>
      <c r="K11" s="73"/>
      <c r="L11" s="125"/>
      <c r="M11" s="73"/>
      <c r="N11" s="125"/>
      <c r="O11" s="73"/>
      <c r="P11" s="133"/>
      <c r="Q11" s="152"/>
      <c r="R11" s="125"/>
      <c r="S11" s="73"/>
      <c r="T11" s="125"/>
      <c r="U11" s="73"/>
      <c r="V11" s="133"/>
    </row>
    <row r="12" spans="1:22" ht="19.5" customHeight="1" x14ac:dyDescent="0.4">
      <c r="A12" s="51"/>
      <c r="B12" s="67">
        <f t="shared" si="1"/>
        <v>12</v>
      </c>
      <c r="C12" s="95">
        <f t="shared" si="2"/>
        <v>1937</v>
      </c>
      <c r="D12" s="140">
        <v>931680</v>
      </c>
      <c r="E12" s="99">
        <f t="shared" si="3"/>
        <v>103.31337325349301</v>
      </c>
      <c r="F12" s="68">
        <f t="shared" si="0"/>
        <v>77.816448797648661</v>
      </c>
      <c r="G12" s="152"/>
      <c r="H12" s="125"/>
      <c r="I12" s="73"/>
      <c r="J12" s="125"/>
      <c r="K12" s="73"/>
      <c r="L12" s="125"/>
      <c r="M12" s="73"/>
      <c r="N12" s="125"/>
      <c r="O12" s="73"/>
      <c r="P12" s="133"/>
      <c r="Q12" s="152"/>
      <c r="R12" s="125"/>
      <c r="S12" s="73"/>
      <c r="T12" s="125"/>
      <c r="U12" s="73"/>
      <c r="V12" s="133"/>
    </row>
    <row r="13" spans="1:22" ht="19.5" customHeight="1" x14ac:dyDescent="0.4">
      <c r="A13" s="51"/>
      <c r="B13" s="67">
        <f t="shared" si="1"/>
        <v>13</v>
      </c>
      <c r="C13" s="95">
        <f t="shared" si="2"/>
        <v>1938</v>
      </c>
      <c r="D13" s="140">
        <v>939420</v>
      </c>
      <c r="E13" s="99">
        <f t="shared" si="3"/>
        <v>100.83075734157651</v>
      </c>
      <c r="F13" s="68">
        <f t="shared" si="0"/>
        <v>78.462914658989263</v>
      </c>
      <c r="G13" s="152"/>
      <c r="H13" s="125"/>
      <c r="I13" s="73"/>
      <c r="J13" s="125"/>
      <c r="K13" s="73"/>
      <c r="L13" s="125"/>
      <c r="M13" s="73"/>
      <c r="N13" s="125"/>
      <c r="O13" s="73"/>
      <c r="P13" s="133"/>
      <c r="Q13" s="152"/>
      <c r="R13" s="125"/>
      <c r="S13" s="73"/>
      <c r="T13" s="125"/>
      <c r="U13" s="73"/>
      <c r="V13" s="133"/>
    </row>
    <row r="14" spans="1:22" ht="19.5" customHeight="1" x14ac:dyDescent="0.4">
      <c r="A14" s="51"/>
      <c r="B14" s="67">
        <f t="shared" si="1"/>
        <v>14</v>
      </c>
      <c r="C14" s="95">
        <f t="shared" si="2"/>
        <v>1939</v>
      </c>
      <c r="D14" s="140">
        <v>890640</v>
      </c>
      <c r="E14" s="99">
        <f t="shared" si="3"/>
        <v>94.807434374401225</v>
      </c>
      <c r="F14" s="68">
        <f t="shared" si="0"/>
        <v>74.388676323563686</v>
      </c>
      <c r="G14" s="152"/>
      <c r="H14" s="125"/>
      <c r="I14" s="73"/>
      <c r="J14" s="125"/>
      <c r="K14" s="73"/>
      <c r="L14" s="125"/>
      <c r="M14" s="73"/>
      <c r="N14" s="125"/>
      <c r="O14" s="73"/>
      <c r="P14" s="133"/>
      <c r="Q14" s="152"/>
      <c r="R14" s="125"/>
      <c r="S14" s="73"/>
      <c r="T14" s="125"/>
      <c r="U14" s="73"/>
      <c r="V14" s="133"/>
    </row>
    <row r="15" spans="1:22" ht="19.5" customHeight="1" x14ac:dyDescent="0.4">
      <c r="A15" s="57"/>
      <c r="B15" s="120">
        <f t="shared" si="1"/>
        <v>15</v>
      </c>
      <c r="C15" s="119">
        <f t="shared" si="2"/>
        <v>1940</v>
      </c>
      <c r="D15" s="139">
        <v>892260</v>
      </c>
      <c r="E15" s="117">
        <f t="shared" si="3"/>
        <v>100.18189167340338</v>
      </c>
      <c r="F15" s="138">
        <f t="shared" si="0"/>
        <v>74.523983131751251</v>
      </c>
      <c r="G15" s="61"/>
      <c r="H15" s="127"/>
      <c r="I15" s="149"/>
      <c r="J15" s="127"/>
      <c r="K15" s="149"/>
      <c r="L15" s="127"/>
      <c r="M15" s="149"/>
      <c r="N15" s="127"/>
      <c r="O15" s="149"/>
      <c r="P15" s="130"/>
      <c r="Q15" s="61"/>
      <c r="R15" s="127"/>
      <c r="S15" s="149"/>
      <c r="T15" s="127"/>
      <c r="U15" s="149"/>
      <c r="V15" s="130"/>
    </row>
    <row r="16" spans="1:22" ht="19.5" customHeight="1" x14ac:dyDescent="0.4">
      <c r="A16" s="51"/>
      <c r="B16" s="67">
        <f t="shared" si="1"/>
        <v>16</v>
      </c>
      <c r="C16" s="95">
        <f t="shared" si="2"/>
        <v>1941</v>
      </c>
      <c r="D16" s="140">
        <v>890460</v>
      </c>
      <c r="E16" s="99">
        <f t="shared" si="3"/>
        <v>99.798265079685294</v>
      </c>
      <c r="F16" s="68">
        <f t="shared" si="0"/>
        <v>74.373642233765054</v>
      </c>
      <c r="G16" s="152"/>
      <c r="H16" s="125"/>
      <c r="I16" s="73"/>
      <c r="J16" s="125"/>
      <c r="K16" s="73"/>
      <c r="L16" s="125"/>
      <c r="M16" s="73"/>
      <c r="N16" s="125"/>
      <c r="O16" s="73"/>
      <c r="P16" s="133"/>
      <c r="Q16" s="152"/>
      <c r="R16" s="125"/>
      <c r="S16" s="73"/>
      <c r="T16" s="125"/>
      <c r="U16" s="73"/>
      <c r="V16" s="133"/>
    </row>
    <row r="17" spans="1:22" ht="19.5" customHeight="1" x14ac:dyDescent="0.4">
      <c r="A17" s="51"/>
      <c r="B17" s="67">
        <f t="shared" si="1"/>
        <v>17</v>
      </c>
      <c r="C17" s="95">
        <f t="shared" si="2"/>
        <v>1942</v>
      </c>
      <c r="D17" s="140">
        <v>734580</v>
      </c>
      <c r="E17" s="99">
        <f t="shared" si="3"/>
        <v>82.494441075399223</v>
      </c>
      <c r="F17" s="68">
        <f t="shared" si="0"/>
        <v>61.354120468161554</v>
      </c>
      <c r="G17" s="152"/>
      <c r="H17" s="125"/>
      <c r="I17" s="73"/>
      <c r="J17" s="125"/>
      <c r="K17" s="73"/>
      <c r="L17" s="125"/>
      <c r="M17" s="73"/>
      <c r="N17" s="125"/>
      <c r="O17" s="73"/>
      <c r="P17" s="133"/>
      <c r="Q17" s="152"/>
      <c r="R17" s="125"/>
      <c r="S17" s="73"/>
      <c r="T17" s="125"/>
      <c r="U17" s="73"/>
      <c r="V17" s="133"/>
    </row>
    <row r="18" spans="1:22" ht="19.5" customHeight="1" x14ac:dyDescent="0.4">
      <c r="A18" s="51"/>
      <c r="B18" s="67">
        <f t="shared" si="1"/>
        <v>18</v>
      </c>
      <c r="C18" s="95">
        <f t="shared" si="2"/>
        <v>1943</v>
      </c>
      <c r="D18" s="140">
        <v>572940</v>
      </c>
      <c r="E18" s="99">
        <f t="shared" si="3"/>
        <v>77.995589316344038</v>
      </c>
      <c r="F18" s="68">
        <f t="shared" si="0"/>
        <v>47.853507829002261</v>
      </c>
      <c r="G18" s="152"/>
      <c r="H18" s="125"/>
      <c r="I18" s="73"/>
      <c r="J18" s="125"/>
      <c r="K18" s="73"/>
      <c r="L18" s="125"/>
      <c r="M18" s="73"/>
      <c r="N18" s="125"/>
      <c r="O18" s="73"/>
      <c r="P18" s="133"/>
      <c r="Q18" s="152"/>
      <c r="R18" s="125"/>
      <c r="S18" s="73"/>
      <c r="T18" s="125"/>
      <c r="U18" s="73"/>
      <c r="V18" s="133"/>
    </row>
    <row r="19" spans="1:22" ht="19.5" customHeight="1" x14ac:dyDescent="0.4">
      <c r="A19" s="51"/>
      <c r="B19" s="67">
        <f t="shared" si="1"/>
        <v>19</v>
      </c>
      <c r="C19" s="95">
        <f t="shared" si="2"/>
        <v>1944</v>
      </c>
      <c r="D19" s="140">
        <v>628020</v>
      </c>
      <c r="E19" s="99">
        <f t="shared" si="3"/>
        <v>109.61357210179077</v>
      </c>
      <c r="F19" s="68">
        <f t="shared" si="0"/>
        <v>52.453939307379486</v>
      </c>
      <c r="G19" s="152"/>
      <c r="H19" s="125"/>
      <c r="I19" s="73"/>
      <c r="J19" s="125"/>
      <c r="K19" s="73"/>
      <c r="L19" s="125"/>
      <c r="M19" s="73"/>
      <c r="N19" s="125"/>
      <c r="O19" s="73"/>
      <c r="P19" s="133"/>
      <c r="Q19" s="152"/>
      <c r="R19" s="125"/>
      <c r="S19" s="73"/>
      <c r="T19" s="125"/>
      <c r="U19" s="73"/>
      <c r="V19" s="133"/>
    </row>
    <row r="20" spans="1:22" ht="19.5" customHeight="1" x14ac:dyDescent="0.4">
      <c r="A20" s="57"/>
      <c r="B20" s="120">
        <f t="shared" si="1"/>
        <v>20</v>
      </c>
      <c r="C20" s="119">
        <f t="shared" si="2"/>
        <v>1945</v>
      </c>
      <c r="D20" s="139">
        <v>425880</v>
      </c>
      <c r="E20" s="117">
        <f t="shared" si="3"/>
        <v>67.813126970478649</v>
      </c>
      <c r="F20" s="138">
        <f t="shared" si="0"/>
        <v>35.570656463531058</v>
      </c>
      <c r="G20" s="61"/>
      <c r="H20" s="127"/>
      <c r="I20" s="149"/>
      <c r="J20" s="127"/>
      <c r="K20" s="149"/>
      <c r="L20" s="127"/>
      <c r="M20" s="149"/>
      <c r="N20" s="127"/>
      <c r="O20" s="149"/>
      <c r="P20" s="130"/>
      <c r="Q20" s="61"/>
      <c r="R20" s="127"/>
      <c r="S20" s="149"/>
      <c r="T20" s="127"/>
      <c r="U20" s="149"/>
      <c r="V20" s="130"/>
    </row>
    <row r="21" spans="1:22" ht="19.5" customHeight="1" x14ac:dyDescent="0.4">
      <c r="A21" s="51"/>
      <c r="B21" s="67">
        <f t="shared" si="1"/>
        <v>21</v>
      </c>
      <c r="C21" s="95">
        <f t="shared" si="2"/>
        <v>1946</v>
      </c>
      <c r="D21" s="140">
        <v>399780</v>
      </c>
      <c r="E21" s="99">
        <f t="shared" si="3"/>
        <v>93.871513102282336</v>
      </c>
      <c r="F21" s="68">
        <f t="shared" si="0"/>
        <v>33.390713442731396</v>
      </c>
      <c r="G21" s="152"/>
      <c r="H21" s="125"/>
      <c r="I21" s="73"/>
      <c r="J21" s="125"/>
      <c r="K21" s="73"/>
      <c r="L21" s="125"/>
      <c r="M21" s="73"/>
      <c r="N21" s="125"/>
      <c r="O21" s="73"/>
      <c r="P21" s="133"/>
      <c r="Q21" s="152"/>
      <c r="R21" s="125"/>
      <c r="S21" s="73"/>
      <c r="T21" s="125"/>
      <c r="U21" s="73"/>
      <c r="V21" s="133"/>
    </row>
    <row r="22" spans="1:22" ht="19.5" customHeight="1" x14ac:dyDescent="0.4">
      <c r="A22" s="51"/>
      <c r="B22" s="67">
        <f t="shared" si="1"/>
        <v>22</v>
      </c>
      <c r="C22" s="95">
        <f t="shared" si="2"/>
        <v>1947</v>
      </c>
      <c r="D22" s="140">
        <v>336240</v>
      </c>
      <c r="E22" s="99">
        <f t="shared" si="3"/>
        <v>84.106258442143172</v>
      </c>
      <c r="F22" s="68">
        <f t="shared" si="0"/>
        <v>28.083679743819111</v>
      </c>
      <c r="G22" s="152"/>
      <c r="H22" s="125"/>
      <c r="I22" s="73"/>
      <c r="J22" s="125"/>
      <c r="K22" s="73"/>
      <c r="L22" s="125"/>
      <c r="M22" s="73"/>
      <c r="N22" s="125"/>
      <c r="O22" s="73"/>
      <c r="P22" s="133"/>
      <c r="Q22" s="152"/>
      <c r="R22" s="125"/>
      <c r="S22" s="73"/>
      <c r="T22" s="125"/>
      <c r="U22" s="73"/>
      <c r="V22" s="133"/>
    </row>
    <row r="23" spans="1:22" ht="19.5" customHeight="1" x14ac:dyDescent="0.4">
      <c r="A23" s="51"/>
      <c r="B23" s="67">
        <f t="shared" si="1"/>
        <v>23</v>
      </c>
      <c r="C23" s="95">
        <f t="shared" si="2"/>
        <v>1948</v>
      </c>
      <c r="D23" s="140">
        <v>491760</v>
      </c>
      <c r="E23" s="99">
        <f t="shared" si="3"/>
        <v>146.2526766595289</v>
      </c>
      <c r="F23" s="68">
        <f t="shared" si="0"/>
        <v>41.073133329825382</v>
      </c>
      <c r="G23" s="152"/>
      <c r="H23" s="125"/>
      <c r="I23" s="73"/>
      <c r="J23" s="125"/>
      <c r="K23" s="73"/>
      <c r="L23" s="125"/>
      <c r="M23" s="73"/>
      <c r="N23" s="125"/>
      <c r="O23" s="73"/>
      <c r="P23" s="133"/>
      <c r="Q23" s="152"/>
      <c r="R23" s="125"/>
      <c r="S23" s="73"/>
      <c r="T23" s="125"/>
      <c r="U23" s="73"/>
      <c r="V23" s="133"/>
    </row>
    <row r="24" spans="1:22" ht="19.5" customHeight="1" x14ac:dyDescent="0.4">
      <c r="A24" s="51"/>
      <c r="B24" s="67">
        <f t="shared" si="1"/>
        <v>24</v>
      </c>
      <c r="C24" s="95">
        <f t="shared" si="2"/>
        <v>1949</v>
      </c>
      <c r="D24" s="140">
        <v>550440</v>
      </c>
      <c r="E24" s="99">
        <f t="shared" si="3"/>
        <v>111.93265007320645</v>
      </c>
      <c r="F24" s="68">
        <f t="shared" si="0"/>
        <v>45.974246604174965</v>
      </c>
      <c r="G24" s="152"/>
      <c r="H24" s="125"/>
      <c r="I24" s="73"/>
      <c r="J24" s="125"/>
      <c r="K24" s="73"/>
      <c r="L24" s="125"/>
      <c r="M24" s="73"/>
      <c r="N24" s="125"/>
      <c r="O24" s="73"/>
      <c r="P24" s="133"/>
      <c r="Q24" s="152"/>
      <c r="R24" s="125"/>
      <c r="S24" s="73"/>
      <c r="T24" s="125"/>
      <c r="U24" s="73"/>
      <c r="V24" s="133"/>
    </row>
    <row r="25" spans="1:22" ht="19.5" customHeight="1" x14ac:dyDescent="0.4">
      <c r="A25" s="57"/>
      <c r="B25" s="120">
        <f t="shared" si="1"/>
        <v>25</v>
      </c>
      <c r="C25" s="119">
        <f t="shared" si="2"/>
        <v>1950</v>
      </c>
      <c r="D25" s="139">
        <v>655560</v>
      </c>
      <c r="E25" s="117">
        <f t="shared" si="3"/>
        <v>119.09744931327666</v>
      </c>
      <c r="F25" s="138">
        <f t="shared" si="0"/>
        <v>54.754155046568101</v>
      </c>
      <c r="G25" s="61"/>
      <c r="H25" s="127"/>
      <c r="I25" s="149"/>
      <c r="J25" s="127"/>
      <c r="K25" s="149"/>
      <c r="L25" s="127"/>
      <c r="M25" s="149"/>
      <c r="N25" s="127"/>
      <c r="O25" s="149"/>
      <c r="P25" s="130"/>
      <c r="Q25" s="61"/>
      <c r="R25" s="127"/>
      <c r="S25" s="149"/>
      <c r="T25" s="127"/>
      <c r="U25" s="149"/>
      <c r="V25" s="130"/>
    </row>
    <row r="26" spans="1:22" ht="19.5" customHeight="1" x14ac:dyDescent="0.4">
      <c r="A26" s="51"/>
      <c r="B26" s="67">
        <f t="shared" si="1"/>
        <v>26</v>
      </c>
      <c r="C26" s="95">
        <f t="shared" si="2"/>
        <v>1951</v>
      </c>
      <c r="D26" s="140">
        <v>794880</v>
      </c>
      <c r="E26" s="99">
        <f t="shared" si="3"/>
        <v>121.25205930807248</v>
      </c>
      <c r="F26" s="68">
        <f t="shared" si="0"/>
        <v>66.390540550698702</v>
      </c>
      <c r="G26" s="152"/>
      <c r="H26" s="125"/>
      <c r="I26" s="73"/>
      <c r="J26" s="125"/>
      <c r="K26" s="73"/>
      <c r="L26" s="125"/>
      <c r="M26" s="73"/>
      <c r="N26" s="125"/>
      <c r="O26" s="73"/>
      <c r="P26" s="133"/>
      <c r="Q26" s="152"/>
      <c r="R26" s="125"/>
      <c r="S26" s="73"/>
      <c r="T26" s="125"/>
      <c r="U26" s="73"/>
      <c r="V26" s="133"/>
    </row>
    <row r="27" spans="1:22" ht="19.5" customHeight="1" x14ac:dyDescent="0.4">
      <c r="A27" s="51"/>
      <c r="B27" s="67">
        <f t="shared" si="1"/>
        <v>27</v>
      </c>
      <c r="C27" s="95">
        <f t="shared" si="2"/>
        <v>1952</v>
      </c>
      <c r="D27" s="140">
        <v>748620</v>
      </c>
      <c r="E27" s="99">
        <f t="shared" si="3"/>
        <v>94.180253623188406</v>
      </c>
      <c r="F27" s="68">
        <f t="shared" si="0"/>
        <v>62.526779472453789</v>
      </c>
      <c r="G27" s="152"/>
      <c r="H27" s="125"/>
      <c r="I27" s="73"/>
      <c r="J27" s="125"/>
      <c r="K27" s="73"/>
      <c r="L27" s="125"/>
      <c r="M27" s="73"/>
      <c r="N27" s="125"/>
      <c r="O27" s="73"/>
      <c r="P27" s="133"/>
      <c r="Q27" s="152"/>
      <c r="R27" s="125"/>
      <c r="S27" s="73"/>
      <c r="T27" s="125"/>
      <c r="U27" s="73"/>
      <c r="V27" s="133"/>
    </row>
    <row r="28" spans="1:22" ht="19.5" customHeight="1" x14ac:dyDescent="0.4">
      <c r="A28" s="51"/>
      <c r="B28" s="67">
        <f t="shared" si="1"/>
        <v>28</v>
      </c>
      <c r="C28" s="95">
        <f t="shared" si="2"/>
        <v>1953</v>
      </c>
      <c r="D28" s="140">
        <v>881460</v>
      </c>
      <c r="E28" s="99">
        <f t="shared" si="3"/>
        <v>117.74465015628756</v>
      </c>
      <c r="F28" s="68">
        <f t="shared" si="0"/>
        <v>73.621937743834138</v>
      </c>
      <c r="G28" s="152"/>
      <c r="H28" s="125"/>
      <c r="I28" s="73"/>
      <c r="J28" s="125"/>
      <c r="K28" s="73"/>
      <c r="L28" s="125"/>
      <c r="M28" s="73"/>
      <c r="N28" s="125"/>
      <c r="O28" s="73"/>
      <c r="P28" s="133"/>
      <c r="Q28" s="152"/>
      <c r="R28" s="125"/>
      <c r="S28" s="73"/>
      <c r="T28" s="125"/>
      <c r="U28" s="73"/>
      <c r="V28" s="133"/>
    </row>
    <row r="29" spans="1:22" ht="19.5" customHeight="1" x14ac:dyDescent="0.4">
      <c r="A29" s="51"/>
      <c r="B29" s="67">
        <f t="shared" si="1"/>
        <v>29</v>
      </c>
      <c r="C29" s="95">
        <f t="shared" si="2"/>
        <v>1954</v>
      </c>
      <c r="D29" s="140">
        <v>934020</v>
      </c>
      <c r="E29" s="99">
        <f t="shared" si="3"/>
        <v>105.96283438840106</v>
      </c>
      <c r="F29" s="68">
        <f t="shared" si="0"/>
        <v>78.011891965030713</v>
      </c>
      <c r="G29" s="152"/>
      <c r="H29" s="125"/>
      <c r="I29" s="73"/>
      <c r="J29" s="125"/>
      <c r="K29" s="73"/>
      <c r="L29" s="125"/>
      <c r="M29" s="73"/>
      <c r="N29" s="125"/>
      <c r="O29" s="73"/>
      <c r="P29" s="133"/>
      <c r="Q29" s="152"/>
      <c r="R29" s="125"/>
      <c r="S29" s="73"/>
      <c r="T29" s="125"/>
      <c r="U29" s="73"/>
      <c r="V29" s="133"/>
    </row>
    <row r="30" spans="1:22" ht="19.5" customHeight="1" x14ac:dyDescent="0.4">
      <c r="A30" s="57"/>
      <c r="B30" s="120">
        <f t="shared" si="1"/>
        <v>30</v>
      </c>
      <c r="C30" s="119">
        <f t="shared" si="2"/>
        <v>1955</v>
      </c>
      <c r="D30" s="139">
        <v>973800</v>
      </c>
      <c r="E30" s="117">
        <f t="shared" si="3"/>
        <v>104.25900944305262</v>
      </c>
      <c r="F30" s="138">
        <f t="shared" si="0"/>
        <v>81.334425810525374</v>
      </c>
      <c r="G30" s="61"/>
      <c r="H30" s="127"/>
      <c r="I30" s="149"/>
      <c r="J30" s="127"/>
      <c r="K30" s="149"/>
      <c r="L30" s="127"/>
      <c r="M30" s="149"/>
      <c r="N30" s="127"/>
      <c r="O30" s="149"/>
      <c r="P30" s="130"/>
      <c r="Q30" s="61"/>
      <c r="R30" s="127"/>
      <c r="S30" s="149"/>
      <c r="T30" s="127"/>
      <c r="U30" s="149"/>
      <c r="V30" s="130"/>
    </row>
    <row r="31" spans="1:22" ht="19.5" customHeight="1" x14ac:dyDescent="0.4">
      <c r="A31" s="51"/>
      <c r="B31" s="67">
        <f t="shared" si="1"/>
        <v>31</v>
      </c>
      <c r="C31" s="95">
        <f t="shared" si="2"/>
        <v>1956</v>
      </c>
      <c r="D31" s="140">
        <v>1006560</v>
      </c>
      <c r="E31" s="99">
        <f t="shared" si="3"/>
        <v>103.3641404805915</v>
      </c>
      <c r="F31" s="68">
        <f t="shared" si="0"/>
        <v>84.070630153873907</v>
      </c>
      <c r="G31" s="152"/>
      <c r="H31" s="125"/>
      <c r="I31" s="73"/>
      <c r="J31" s="125"/>
      <c r="K31" s="73"/>
      <c r="L31" s="125"/>
      <c r="M31" s="73"/>
      <c r="N31" s="125"/>
      <c r="O31" s="73"/>
      <c r="P31" s="133"/>
      <c r="Q31" s="152"/>
      <c r="R31" s="125"/>
      <c r="S31" s="73"/>
      <c r="T31" s="125"/>
      <c r="U31" s="73"/>
      <c r="V31" s="133"/>
    </row>
    <row r="32" spans="1:22" ht="19.5" customHeight="1" x14ac:dyDescent="0.4">
      <c r="A32" s="51"/>
      <c r="B32" s="67">
        <f t="shared" si="1"/>
        <v>32</v>
      </c>
      <c r="C32" s="95">
        <f t="shared" si="2"/>
        <v>1957</v>
      </c>
      <c r="D32" s="140">
        <v>996123</v>
      </c>
      <c r="E32" s="99">
        <f t="shared" si="3"/>
        <v>98.9631020505484</v>
      </c>
      <c r="F32" s="68">
        <f t="shared" si="0"/>
        <v>83.198903513717354</v>
      </c>
      <c r="G32" s="152"/>
      <c r="H32" s="125"/>
      <c r="I32" s="73"/>
      <c r="J32" s="125"/>
      <c r="K32" s="73"/>
      <c r="L32" s="125"/>
      <c r="M32" s="73"/>
      <c r="N32" s="125"/>
      <c r="O32" s="73"/>
      <c r="P32" s="133"/>
      <c r="Q32" s="152"/>
      <c r="R32" s="125"/>
      <c r="S32" s="73"/>
      <c r="T32" s="125"/>
      <c r="U32" s="73"/>
      <c r="V32" s="133"/>
    </row>
    <row r="33" spans="1:22" ht="19.5" customHeight="1" x14ac:dyDescent="0.4">
      <c r="A33" s="51"/>
      <c r="B33" s="67">
        <f t="shared" si="1"/>
        <v>33</v>
      </c>
      <c r="C33" s="95">
        <f t="shared" si="2"/>
        <v>1958</v>
      </c>
      <c r="D33" s="140">
        <v>997657</v>
      </c>
      <c r="E33" s="99">
        <f t="shared" si="3"/>
        <v>100.15399704654948</v>
      </c>
      <c r="F33" s="68">
        <f t="shared" si="0"/>
        <v>83.327027367890025</v>
      </c>
      <c r="G33" s="152"/>
      <c r="H33" s="125"/>
      <c r="I33" s="73"/>
      <c r="J33" s="125"/>
      <c r="K33" s="73"/>
      <c r="L33" s="125"/>
      <c r="M33" s="73"/>
      <c r="N33" s="125"/>
      <c r="O33" s="73"/>
      <c r="P33" s="133"/>
      <c r="Q33" s="152"/>
      <c r="R33" s="125"/>
      <c r="S33" s="73"/>
      <c r="T33" s="125"/>
      <c r="U33" s="73"/>
      <c r="V33" s="133"/>
    </row>
    <row r="34" spans="1:22" ht="19.5" customHeight="1" x14ac:dyDescent="0.4">
      <c r="A34" s="51"/>
      <c r="B34" s="67">
        <f t="shared" si="1"/>
        <v>34</v>
      </c>
      <c r="C34" s="95">
        <f t="shared" si="2"/>
        <v>1959</v>
      </c>
      <c r="D34" s="140">
        <v>1034982</v>
      </c>
      <c r="E34" s="99">
        <f t="shared" si="3"/>
        <v>103.74126578573598</v>
      </c>
      <c r="F34" s="68">
        <f t="shared" si="0"/>
        <v>86.444512933075742</v>
      </c>
      <c r="G34" s="152"/>
      <c r="H34" s="125"/>
      <c r="I34" s="73"/>
      <c r="J34" s="125"/>
      <c r="K34" s="73"/>
      <c r="L34" s="125"/>
      <c r="M34" s="73"/>
      <c r="N34" s="125"/>
      <c r="O34" s="73"/>
      <c r="P34" s="133"/>
      <c r="Q34" s="152"/>
      <c r="R34" s="125"/>
      <c r="S34" s="73"/>
      <c r="T34" s="125"/>
      <c r="U34" s="73"/>
      <c r="V34" s="133"/>
    </row>
    <row r="35" spans="1:22" ht="19.5" customHeight="1" x14ac:dyDescent="0.4">
      <c r="A35" s="57"/>
      <c r="B35" s="120">
        <f t="shared" si="1"/>
        <v>35</v>
      </c>
      <c r="C35" s="119">
        <f t="shared" si="2"/>
        <v>1960</v>
      </c>
      <c r="D35" s="139">
        <v>1046982</v>
      </c>
      <c r="E35" s="117">
        <f t="shared" si="3"/>
        <v>101.15944045403688</v>
      </c>
      <c r="F35" s="138">
        <f t="shared" si="0"/>
        <v>87.446785586316977</v>
      </c>
      <c r="G35" s="61"/>
      <c r="H35" s="127"/>
      <c r="I35" s="149"/>
      <c r="J35" s="127"/>
      <c r="K35" s="149"/>
      <c r="L35" s="127"/>
      <c r="M35" s="149"/>
      <c r="N35" s="127"/>
      <c r="O35" s="149"/>
      <c r="P35" s="130"/>
      <c r="Q35" s="61"/>
      <c r="R35" s="127"/>
      <c r="S35" s="149"/>
      <c r="T35" s="127"/>
      <c r="U35" s="149"/>
      <c r="V35" s="130"/>
    </row>
    <row r="36" spans="1:22" ht="19.5" customHeight="1" x14ac:dyDescent="0.4">
      <c r="A36" s="51"/>
      <c r="B36" s="67">
        <f t="shared" si="1"/>
        <v>36</v>
      </c>
      <c r="C36" s="95">
        <f t="shared" si="2"/>
        <v>1961</v>
      </c>
      <c r="D36" s="140">
        <v>1028519</v>
      </c>
      <c r="E36" s="99">
        <f t="shared" si="3"/>
        <v>98.236550389596005</v>
      </c>
      <c r="F36" s="68">
        <f t="shared" si="0"/>
        <v>85.904705586584257</v>
      </c>
      <c r="G36" s="152"/>
      <c r="H36" s="125"/>
      <c r="I36" s="73"/>
      <c r="J36" s="125"/>
      <c r="K36" s="73"/>
      <c r="L36" s="125"/>
      <c r="M36" s="73"/>
      <c r="N36" s="125"/>
      <c r="O36" s="73"/>
      <c r="P36" s="133"/>
      <c r="Q36" s="152"/>
      <c r="R36" s="125"/>
      <c r="S36" s="73"/>
      <c r="T36" s="125"/>
      <c r="U36" s="73"/>
      <c r="V36" s="133"/>
    </row>
    <row r="37" spans="1:22" ht="19.5" customHeight="1" x14ac:dyDescent="0.4">
      <c r="A37" s="51"/>
      <c r="B37" s="67">
        <f t="shared" si="1"/>
        <v>37</v>
      </c>
      <c r="C37" s="95">
        <f t="shared" si="2"/>
        <v>1962</v>
      </c>
      <c r="D37" s="140">
        <v>1013759</v>
      </c>
      <c r="E37" s="99">
        <f t="shared" si="3"/>
        <v>98.564926851132554</v>
      </c>
      <c r="F37" s="68">
        <f t="shared" ref="F37:F60" si="4">D37/D$65*100</f>
        <v>84.671910223097541</v>
      </c>
      <c r="G37" s="152"/>
      <c r="H37" s="125"/>
      <c r="I37" s="73"/>
      <c r="J37" s="125"/>
      <c r="K37" s="73"/>
      <c r="L37" s="125"/>
      <c r="M37" s="73"/>
      <c r="N37" s="125"/>
      <c r="O37" s="73"/>
      <c r="P37" s="133"/>
      <c r="Q37" s="152"/>
      <c r="R37" s="125"/>
      <c r="S37" s="73"/>
      <c r="T37" s="125"/>
      <c r="U37" s="73"/>
      <c r="V37" s="133"/>
    </row>
    <row r="38" spans="1:22" ht="19.5" customHeight="1" x14ac:dyDescent="0.4">
      <c r="A38" s="51"/>
      <c r="B38" s="67">
        <f t="shared" ref="B38:B60" si="5">B37+1</f>
        <v>38</v>
      </c>
      <c r="C38" s="95">
        <f t="shared" ref="C38:C60" si="6">C37+1</f>
        <v>1963</v>
      </c>
      <c r="D38" s="140">
        <v>1044600</v>
      </c>
      <c r="E38" s="99">
        <f t="shared" ref="E38:E60" si="7">D38/D37*100</f>
        <v>103.04224179514065</v>
      </c>
      <c r="F38" s="68">
        <f t="shared" si="4"/>
        <v>87.247834464648591</v>
      </c>
      <c r="G38" s="152"/>
      <c r="H38" s="125"/>
      <c r="I38" s="73"/>
      <c r="J38" s="125"/>
      <c r="K38" s="73"/>
      <c r="L38" s="125"/>
      <c r="M38" s="73"/>
      <c r="N38" s="125"/>
      <c r="O38" s="73"/>
      <c r="P38" s="133"/>
      <c r="Q38" s="152"/>
      <c r="R38" s="125"/>
      <c r="S38" s="73"/>
      <c r="T38" s="125"/>
      <c r="U38" s="73"/>
      <c r="V38" s="133"/>
    </row>
    <row r="39" spans="1:22" ht="19.5" customHeight="1" x14ac:dyDescent="0.4">
      <c r="A39" s="51"/>
      <c r="B39" s="67">
        <f t="shared" si="5"/>
        <v>39</v>
      </c>
      <c r="C39" s="95">
        <f t="shared" si="6"/>
        <v>1964</v>
      </c>
      <c r="D39" s="140">
        <v>1033590</v>
      </c>
      <c r="E39" s="99">
        <f t="shared" si="7"/>
        <v>98.94600804135554</v>
      </c>
      <c r="F39" s="68">
        <f t="shared" si="4"/>
        <v>86.328249305299764</v>
      </c>
      <c r="G39" s="152"/>
      <c r="H39" s="125"/>
      <c r="I39" s="73"/>
      <c r="J39" s="125"/>
      <c r="K39" s="73"/>
      <c r="L39" s="125"/>
      <c r="M39" s="73"/>
      <c r="N39" s="125"/>
      <c r="O39" s="73"/>
      <c r="P39" s="133"/>
      <c r="Q39" s="152"/>
      <c r="R39" s="125"/>
      <c r="S39" s="73"/>
      <c r="T39" s="125"/>
      <c r="U39" s="73"/>
      <c r="V39" s="133"/>
    </row>
    <row r="40" spans="1:22" ht="19.5" customHeight="1" x14ac:dyDescent="0.4">
      <c r="A40" s="57"/>
      <c r="B40" s="120">
        <f t="shared" si="5"/>
        <v>40</v>
      </c>
      <c r="C40" s="119">
        <f t="shared" si="6"/>
        <v>1965</v>
      </c>
      <c r="D40" s="139">
        <v>1029077</v>
      </c>
      <c r="E40" s="117">
        <f t="shared" si="7"/>
        <v>99.563366518638915</v>
      </c>
      <c r="F40" s="138">
        <f t="shared" si="4"/>
        <v>85.951311264959969</v>
      </c>
      <c r="G40" s="61"/>
      <c r="H40" s="127"/>
      <c r="I40" s="149"/>
      <c r="J40" s="127"/>
      <c r="K40" s="149"/>
      <c r="L40" s="127"/>
      <c r="M40" s="149"/>
      <c r="N40" s="127"/>
      <c r="O40" s="149"/>
      <c r="P40" s="130"/>
      <c r="Q40" s="61"/>
      <c r="R40" s="127"/>
      <c r="S40" s="149"/>
      <c r="T40" s="127"/>
      <c r="U40" s="149"/>
      <c r="V40" s="130"/>
    </row>
    <row r="41" spans="1:22" ht="19.5" customHeight="1" x14ac:dyDescent="0.4">
      <c r="A41" s="51"/>
      <c r="B41" s="67">
        <f t="shared" si="5"/>
        <v>41</v>
      </c>
      <c r="C41" s="95">
        <f t="shared" si="6"/>
        <v>1966</v>
      </c>
      <c r="D41" s="140">
        <v>1028833</v>
      </c>
      <c r="E41" s="99">
        <f t="shared" si="7"/>
        <v>99.976289432180494</v>
      </c>
      <c r="F41" s="68">
        <f t="shared" si="4"/>
        <v>85.930931721010722</v>
      </c>
      <c r="G41" s="152"/>
      <c r="H41" s="125"/>
      <c r="I41" s="73"/>
      <c r="J41" s="125"/>
      <c r="K41" s="73"/>
      <c r="L41" s="125"/>
      <c r="M41" s="73"/>
      <c r="N41" s="125"/>
      <c r="O41" s="73"/>
      <c r="P41" s="133"/>
      <c r="Q41" s="152"/>
      <c r="R41" s="125"/>
      <c r="S41" s="73"/>
      <c r="T41" s="125"/>
      <c r="U41" s="73"/>
      <c r="V41" s="133"/>
    </row>
    <row r="42" spans="1:22" ht="19.5" customHeight="1" x14ac:dyDescent="0.4">
      <c r="A42" s="51"/>
      <c r="B42" s="67">
        <f t="shared" si="5"/>
        <v>42</v>
      </c>
      <c r="C42" s="95">
        <f t="shared" si="6"/>
        <v>1967</v>
      </c>
      <c r="D42" s="140">
        <v>1086036</v>
      </c>
      <c r="E42" s="99">
        <f t="shared" si="7"/>
        <v>105.55998884172651</v>
      </c>
      <c r="F42" s="68">
        <f t="shared" si="4"/>
        <v>90.708681936290532</v>
      </c>
      <c r="G42" s="152"/>
      <c r="H42" s="125"/>
      <c r="I42" s="73"/>
      <c r="J42" s="125"/>
      <c r="K42" s="73"/>
      <c r="L42" s="125"/>
      <c r="M42" s="73"/>
      <c r="N42" s="125"/>
      <c r="O42" s="73"/>
      <c r="P42" s="133"/>
      <c r="Q42" s="152"/>
      <c r="R42" s="125"/>
      <c r="S42" s="73"/>
      <c r="T42" s="125"/>
      <c r="U42" s="73"/>
      <c r="V42" s="133"/>
    </row>
    <row r="43" spans="1:22" ht="19.5" customHeight="1" x14ac:dyDescent="0.4">
      <c r="A43" s="51"/>
      <c r="B43" s="67">
        <f t="shared" si="5"/>
        <v>43</v>
      </c>
      <c r="C43" s="95">
        <f t="shared" si="6"/>
        <v>1968</v>
      </c>
      <c r="D43" s="140">
        <v>1018565</v>
      </c>
      <c r="E43" s="99">
        <f t="shared" si="7"/>
        <v>93.787406678968281</v>
      </c>
      <c r="F43" s="68">
        <f t="shared" si="4"/>
        <v>85.073320420720648</v>
      </c>
      <c r="G43" s="152"/>
      <c r="H43" s="125"/>
      <c r="I43" s="73"/>
      <c r="J43" s="125"/>
      <c r="K43" s="73"/>
      <c r="L43" s="125"/>
      <c r="M43" s="73"/>
      <c r="N43" s="125"/>
      <c r="O43" s="73"/>
      <c r="P43" s="133"/>
      <c r="Q43" s="152"/>
      <c r="R43" s="125"/>
      <c r="S43" s="73"/>
      <c r="T43" s="125"/>
      <c r="U43" s="73"/>
      <c r="V43" s="133"/>
    </row>
    <row r="44" spans="1:22" ht="19.5" customHeight="1" x14ac:dyDescent="0.4">
      <c r="A44" s="51"/>
      <c r="B44" s="67">
        <f t="shared" si="5"/>
        <v>44</v>
      </c>
      <c r="C44" s="95">
        <f t="shared" si="6"/>
        <v>1969</v>
      </c>
      <c r="D44" s="140">
        <v>1060516</v>
      </c>
      <c r="E44" s="99">
        <f t="shared" si="7"/>
        <v>104.11863749490703</v>
      </c>
      <c r="F44" s="68">
        <f t="shared" si="4"/>
        <v>88.577182093730869</v>
      </c>
      <c r="G44" s="152"/>
      <c r="H44" s="125"/>
      <c r="I44" s="73"/>
      <c r="J44" s="125"/>
      <c r="K44" s="73"/>
      <c r="L44" s="125"/>
      <c r="M44" s="73"/>
      <c r="N44" s="125"/>
      <c r="O44" s="73"/>
      <c r="P44" s="133"/>
      <c r="Q44" s="152"/>
      <c r="R44" s="125"/>
      <c r="S44" s="73"/>
      <c r="T44" s="125"/>
      <c r="U44" s="73"/>
      <c r="V44" s="133"/>
    </row>
    <row r="45" spans="1:22" ht="19.5" customHeight="1" x14ac:dyDescent="0.4">
      <c r="A45" s="57"/>
      <c r="B45" s="120">
        <f t="shared" si="5"/>
        <v>45</v>
      </c>
      <c r="C45" s="119">
        <f t="shared" si="6"/>
        <v>1970</v>
      </c>
      <c r="D45" s="139">
        <v>1125742</v>
      </c>
      <c r="E45" s="117">
        <f t="shared" si="7"/>
        <v>106.15040225701451</v>
      </c>
      <c r="F45" s="138">
        <f t="shared" si="4"/>
        <v>94.025035100423551</v>
      </c>
      <c r="G45" s="61"/>
      <c r="H45" s="127"/>
      <c r="I45" s="149"/>
      <c r="J45" s="127"/>
      <c r="K45" s="149"/>
      <c r="L45" s="127"/>
      <c r="M45" s="149"/>
      <c r="N45" s="127"/>
      <c r="O45" s="149"/>
      <c r="P45" s="130"/>
      <c r="Q45" s="61"/>
      <c r="R45" s="127"/>
      <c r="S45" s="149"/>
      <c r="T45" s="127"/>
      <c r="U45" s="149"/>
      <c r="V45" s="130"/>
    </row>
    <row r="46" spans="1:22" ht="19.5" customHeight="1" x14ac:dyDescent="0.4">
      <c r="A46" s="51"/>
      <c r="B46" s="67">
        <f t="shared" si="5"/>
        <v>46</v>
      </c>
      <c r="C46" s="95">
        <f t="shared" si="6"/>
        <v>1971</v>
      </c>
      <c r="D46" s="140">
        <v>1134193</v>
      </c>
      <c r="E46" s="99">
        <f t="shared" si="7"/>
        <v>100.75070486843344</v>
      </c>
      <c r="F46" s="68">
        <f t="shared" si="4"/>
        <v>94.730885616468669</v>
      </c>
      <c r="G46" s="152"/>
      <c r="H46" s="125"/>
      <c r="I46" s="73"/>
      <c r="J46" s="125"/>
      <c r="K46" s="73"/>
      <c r="L46" s="125"/>
      <c r="M46" s="73"/>
      <c r="N46" s="125"/>
      <c r="O46" s="73"/>
      <c r="P46" s="133"/>
      <c r="Q46" s="152"/>
      <c r="R46" s="125"/>
      <c r="S46" s="73"/>
      <c r="T46" s="125"/>
      <c r="U46" s="73"/>
      <c r="V46" s="133"/>
    </row>
    <row r="47" spans="1:22" ht="19.5" customHeight="1" x14ac:dyDescent="0.4">
      <c r="A47" s="51"/>
      <c r="B47" s="67">
        <f t="shared" si="5"/>
        <v>47</v>
      </c>
      <c r="C47" s="95">
        <f t="shared" si="6"/>
        <v>1972</v>
      </c>
      <c r="D47" s="140">
        <v>1177131</v>
      </c>
      <c r="E47" s="99">
        <f t="shared" si="7"/>
        <v>103.78577543680838</v>
      </c>
      <c r="F47" s="68">
        <f t="shared" si="4"/>
        <v>98.317184215207988</v>
      </c>
      <c r="G47" s="152"/>
      <c r="H47" s="125"/>
      <c r="I47" s="73"/>
      <c r="J47" s="125"/>
      <c r="K47" s="73"/>
      <c r="L47" s="125"/>
      <c r="M47" s="73"/>
      <c r="N47" s="125"/>
      <c r="O47" s="73"/>
      <c r="P47" s="133"/>
      <c r="Q47" s="152"/>
      <c r="R47" s="125"/>
      <c r="S47" s="73"/>
      <c r="T47" s="125"/>
      <c r="U47" s="73"/>
      <c r="V47" s="133"/>
    </row>
    <row r="48" spans="1:22" ht="19.5" customHeight="1" x14ac:dyDescent="0.4">
      <c r="A48" s="51"/>
      <c r="B48" s="67">
        <f t="shared" si="5"/>
        <v>48</v>
      </c>
      <c r="C48" s="95">
        <f t="shared" si="6"/>
        <v>1973</v>
      </c>
      <c r="D48" s="140">
        <v>1294155</v>
      </c>
      <c r="E48" s="99">
        <f t="shared" si="7"/>
        <v>109.94145936178725</v>
      </c>
      <c r="F48" s="68">
        <f t="shared" si="4"/>
        <v>108.09134712961641</v>
      </c>
      <c r="G48" s="152"/>
      <c r="H48" s="125"/>
      <c r="I48" s="73"/>
      <c r="J48" s="125"/>
      <c r="K48" s="73"/>
      <c r="L48" s="125"/>
      <c r="M48" s="73"/>
      <c r="N48" s="125"/>
      <c r="O48" s="73"/>
      <c r="P48" s="133"/>
      <c r="Q48" s="152"/>
      <c r="R48" s="125"/>
      <c r="S48" s="73"/>
      <c r="T48" s="125"/>
      <c r="U48" s="73"/>
      <c r="V48" s="133"/>
    </row>
    <row r="49" spans="1:22" ht="19.5" customHeight="1" x14ac:dyDescent="0.4">
      <c r="A49" s="51"/>
      <c r="B49" s="67">
        <f t="shared" si="5"/>
        <v>49</v>
      </c>
      <c r="C49" s="95">
        <f t="shared" si="6"/>
        <v>1974</v>
      </c>
      <c r="D49" s="140">
        <v>1199155</v>
      </c>
      <c r="E49" s="99">
        <f t="shared" si="7"/>
        <v>92.65930278830588</v>
      </c>
      <c r="F49" s="68">
        <f t="shared" si="4"/>
        <v>100.15668862479004</v>
      </c>
      <c r="G49" s="89">
        <v>1081256</v>
      </c>
      <c r="H49" s="98">
        <v>85.7</v>
      </c>
      <c r="I49" s="74">
        <v>140261</v>
      </c>
      <c r="J49" s="98">
        <v>11.2</v>
      </c>
      <c r="K49" s="74">
        <v>31536</v>
      </c>
      <c r="L49" s="98">
        <v>2.5</v>
      </c>
      <c r="M49" s="74">
        <v>2326</v>
      </c>
      <c r="N49" s="98">
        <v>0.2</v>
      </c>
      <c r="O49" s="74">
        <v>6026</v>
      </c>
      <c r="P49" s="96">
        <v>0.5</v>
      </c>
      <c r="Q49" s="151"/>
      <c r="R49" s="98"/>
      <c r="S49" s="150"/>
      <c r="T49" s="98"/>
      <c r="U49" s="150"/>
      <c r="V49" s="96"/>
    </row>
    <row r="50" spans="1:22" ht="19.5" customHeight="1" x14ac:dyDescent="0.4">
      <c r="A50" s="57"/>
      <c r="B50" s="120">
        <f t="shared" si="5"/>
        <v>50</v>
      </c>
      <c r="C50" s="119">
        <f t="shared" si="6"/>
        <v>1975</v>
      </c>
      <c r="D50" s="139">
        <v>1127243</v>
      </c>
      <c r="E50" s="117">
        <f t="shared" si="7"/>
        <v>94.003110523660411</v>
      </c>
      <c r="F50" s="138">
        <f t="shared" si="4"/>
        <v>94.150402704799802</v>
      </c>
      <c r="G50" s="145"/>
      <c r="H50" s="127"/>
      <c r="I50" s="144"/>
      <c r="J50" s="127"/>
      <c r="K50" s="144"/>
      <c r="L50" s="127"/>
      <c r="M50" s="144"/>
      <c r="N50" s="127"/>
      <c r="O50" s="144"/>
      <c r="P50" s="130"/>
      <c r="Q50" s="61"/>
      <c r="R50" s="127"/>
      <c r="S50" s="149"/>
      <c r="T50" s="127"/>
      <c r="U50" s="149"/>
      <c r="V50" s="130"/>
    </row>
    <row r="51" spans="1:22" ht="19.5" customHeight="1" x14ac:dyDescent="0.4">
      <c r="A51" s="51"/>
      <c r="B51" s="67">
        <f t="shared" si="5"/>
        <v>51</v>
      </c>
      <c r="C51" s="95">
        <f t="shared" si="6"/>
        <v>1976</v>
      </c>
      <c r="D51" s="140">
        <v>1230076</v>
      </c>
      <c r="E51" s="99">
        <f t="shared" si="7"/>
        <v>109.12252282781974</v>
      </c>
      <c r="F51" s="68">
        <f t="shared" si="4"/>
        <v>102.73929468402937</v>
      </c>
      <c r="G51" s="142"/>
      <c r="H51" s="125"/>
      <c r="I51" s="7"/>
      <c r="J51" s="125"/>
      <c r="K51" s="7"/>
      <c r="L51" s="125"/>
      <c r="M51" s="7"/>
      <c r="N51" s="125"/>
      <c r="O51" s="7"/>
      <c r="P51" s="133"/>
      <c r="Q51" s="148"/>
      <c r="R51" s="135"/>
      <c r="S51" s="73"/>
      <c r="T51" s="125"/>
      <c r="U51" s="73"/>
      <c r="V51" s="133"/>
    </row>
    <row r="52" spans="1:22" ht="19.5" customHeight="1" x14ac:dyDescent="0.4">
      <c r="A52" s="51"/>
      <c r="B52" s="67">
        <f t="shared" si="5"/>
        <v>52</v>
      </c>
      <c r="C52" s="95">
        <f t="shared" si="6"/>
        <v>1977</v>
      </c>
      <c r="D52" s="140">
        <v>1155997</v>
      </c>
      <c r="E52" s="99">
        <f t="shared" si="7"/>
        <v>93.977689183432574</v>
      </c>
      <c r="F52" s="68">
        <f t="shared" si="4"/>
        <v>96.552015027407975</v>
      </c>
      <c r="G52" s="89">
        <v>1051115</v>
      </c>
      <c r="H52" s="98">
        <v>85.6</v>
      </c>
      <c r="I52" s="74">
        <v>136287</v>
      </c>
      <c r="J52" s="98">
        <v>11.1</v>
      </c>
      <c r="K52" s="74">
        <v>31745</v>
      </c>
      <c r="L52" s="98">
        <v>2.6</v>
      </c>
      <c r="M52" s="74">
        <v>2463</v>
      </c>
      <c r="N52" s="98">
        <v>0.2</v>
      </c>
      <c r="O52" s="74">
        <v>6634</v>
      </c>
      <c r="P52" s="96">
        <v>0.5</v>
      </c>
      <c r="Q52" s="89">
        <v>770444</v>
      </c>
      <c r="R52" s="98">
        <v>66.599999999999994</v>
      </c>
      <c r="S52" s="74">
        <v>315158</v>
      </c>
      <c r="T52" s="98">
        <v>27.3</v>
      </c>
      <c r="U52" s="74">
        <v>70395</v>
      </c>
      <c r="V52" s="96">
        <v>6.1</v>
      </c>
    </row>
    <row r="53" spans="1:22" ht="19.5" customHeight="1" x14ac:dyDescent="0.4">
      <c r="A53" s="51"/>
      <c r="B53" s="67">
        <f t="shared" si="5"/>
        <v>53</v>
      </c>
      <c r="C53" s="95">
        <f t="shared" si="6"/>
        <v>1978</v>
      </c>
      <c r="D53" s="140">
        <v>1197798</v>
      </c>
      <c r="E53" s="99">
        <f t="shared" si="7"/>
        <v>103.616012844324</v>
      </c>
      <c r="F53" s="68">
        <f t="shared" si="4"/>
        <v>100.04334829225267</v>
      </c>
      <c r="G53" s="142"/>
      <c r="H53" s="125"/>
      <c r="I53" s="7"/>
      <c r="J53" s="125"/>
      <c r="K53" s="7"/>
      <c r="L53" s="125"/>
      <c r="M53" s="7"/>
      <c r="N53" s="125"/>
      <c r="O53" s="7"/>
      <c r="P53" s="133"/>
      <c r="Q53" s="89">
        <v>793722</v>
      </c>
      <c r="R53" s="125">
        <v>66.3</v>
      </c>
      <c r="S53" s="74">
        <v>331656</v>
      </c>
      <c r="T53" s="125">
        <v>27.7</v>
      </c>
      <c r="U53" s="74">
        <v>72420</v>
      </c>
      <c r="V53" s="124" t="s">
        <v>71</v>
      </c>
    </row>
    <row r="54" spans="1:22" ht="19.5" customHeight="1" x14ac:dyDescent="0.4">
      <c r="A54" s="51"/>
      <c r="B54" s="67">
        <f t="shared" si="5"/>
        <v>54</v>
      </c>
      <c r="C54" s="95">
        <f t="shared" si="6"/>
        <v>1979</v>
      </c>
      <c r="D54" s="140">
        <v>1250721</v>
      </c>
      <c r="E54" s="99">
        <f t="shared" si="7"/>
        <v>104.41835768635445</v>
      </c>
      <c r="F54" s="68">
        <f t="shared" si="4"/>
        <v>104.46362126120978</v>
      </c>
      <c r="G54" s="142"/>
      <c r="H54" s="125"/>
      <c r="I54" s="7"/>
      <c r="J54" s="125"/>
      <c r="K54" s="7"/>
      <c r="L54" s="125"/>
      <c r="M54" s="7"/>
      <c r="N54" s="125"/>
      <c r="O54" s="7"/>
      <c r="P54" s="133"/>
      <c r="Q54" s="89">
        <v>916176</v>
      </c>
      <c r="R54" s="125">
        <v>73.3</v>
      </c>
      <c r="S54" s="74">
        <v>254539</v>
      </c>
      <c r="T54" s="125">
        <v>20.399999999999999</v>
      </c>
      <c r="U54" s="74">
        <v>80006</v>
      </c>
      <c r="V54" s="133">
        <v>6.4</v>
      </c>
    </row>
    <row r="55" spans="1:22" ht="19.5" customHeight="1" x14ac:dyDescent="0.4">
      <c r="A55" s="57"/>
      <c r="B55" s="120">
        <f t="shared" si="5"/>
        <v>55</v>
      </c>
      <c r="C55" s="119">
        <f t="shared" si="6"/>
        <v>1980</v>
      </c>
      <c r="D55" s="139">
        <v>1190425</v>
      </c>
      <c r="E55" s="117">
        <f t="shared" si="7"/>
        <v>95.179100694719281</v>
      </c>
      <c r="F55" s="138">
        <f t="shared" si="4"/>
        <v>99.427535269557055</v>
      </c>
      <c r="G55" s="112">
        <v>1039306</v>
      </c>
      <c r="H55" s="111">
        <v>84.5</v>
      </c>
      <c r="I55" s="109">
        <v>146715</v>
      </c>
      <c r="J55" s="111">
        <v>11.9</v>
      </c>
      <c r="K55" s="109">
        <v>32360</v>
      </c>
      <c r="L55" s="111">
        <v>2.6</v>
      </c>
      <c r="M55" s="109">
        <v>4171</v>
      </c>
      <c r="N55" s="111">
        <v>0.3</v>
      </c>
      <c r="O55" s="109">
        <v>7455</v>
      </c>
      <c r="P55" s="147">
        <v>0.6</v>
      </c>
      <c r="Q55" s="112">
        <v>806387</v>
      </c>
      <c r="R55" s="111">
        <v>67.7</v>
      </c>
      <c r="S55" s="109">
        <v>315188</v>
      </c>
      <c r="T55" s="111">
        <v>26.5</v>
      </c>
      <c r="U55" s="109">
        <v>68850</v>
      </c>
      <c r="V55" s="147">
        <v>5.8</v>
      </c>
    </row>
    <row r="56" spans="1:22" ht="19.5" customHeight="1" x14ac:dyDescent="0.4">
      <c r="A56" s="51"/>
      <c r="B56" s="67">
        <f t="shared" si="5"/>
        <v>56</v>
      </c>
      <c r="C56" s="95">
        <f t="shared" si="6"/>
        <v>1981</v>
      </c>
      <c r="D56" s="140">
        <v>1188799</v>
      </c>
      <c r="E56" s="99">
        <f t="shared" si="7"/>
        <v>99.863410126635443</v>
      </c>
      <c r="F56" s="68">
        <f t="shared" si="4"/>
        <v>99.291727325042871</v>
      </c>
      <c r="G56" s="142"/>
      <c r="H56" s="125"/>
      <c r="I56" s="7"/>
      <c r="J56" s="125"/>
      <c r="K56" s="7"/>
      <c r="L56" s="125"/>
      <c r="M56" s="7"/>
      <c r="N56" s="125"/>
      <c r="O56" s="7"/>
      <c r="P56" s="133"/>
      <c r="Q56" s="89">
        <v>821912</v>
      </c>
      <c r="R56" s="125">
        <v>69.099999999999994</v>
      </c>
      <c r="S56" s="74">
        <v>301057</v>
      </c>
      <c r="T56" s="125">
        <v>25.3</v>
      </c>
      <c r="U56" s="74">
        <v>65830</v>
      </c>
      <c r="V56" s="133">
        <v>5.5</v>
      </c>
    </row>
    <row r="57" spans="1:22" ht="19.5" customHeight="1" x14ac:dyDescent="0.4">
      <c r="A57" s="51"/>
      <c r="B57" s="67">
        <f t="shared" si="5"/>
        <v>57</v>
      </c>
      <c r="C57" s="95">
        <f t="shared" si="6"/>
        <v>1982</v>
      </c>
      <c r="D57" s="140">
        <v>1184306</v>
      </c>
      <c r="E57" s="99">
        <f t="shared" si="7"/>
        <v>99.622055536722357</v>
      </c>
      <c r="F57" s="68">
        <f t="shared" si="4"/>
        <v>98.916459739125131</v>
      </c>
      <c r="G57" s="142"/>
      <c r="H57" s="125"/>
      <c r="I57" s="7"/>
      <c r="J57" s="125"/>
      <c r="K57" s="7"/>
      <c r="L57" s="125"/>
      <c r="M57" s="7"/>
      <c r="N57" s="125"/>
      <c r="O57" s="7"/>
      <c r="P57" s="133"/>
      <c r="Q57" s="89">
        <v>823871</v>
      </c>
      <c r="R57" s="125">
        <v>69.599999999999994</v>
      </c>
      <c r="S57" s="74">
        <v>295992</v>
      </c>
      <c r="T57" s="141" t="s">
        <v>70</v>
      </c>
      <c r="U57" s="74">
        <v>64443</v>
      </c>
      <c r="V57" s="133">
        <v>5.4</v>
      </c>
    </row>
    <row r="58" spans="1:22" ht="19.5" customHeight="1" x14ac:dyDescent="0.4">
      <c r="A58" s="51"/>
      <c r="B58" s="67">
        <f t="shared" si="5"/>
        <v>58</v>
      </c>
      <c r="C58" s="95">
        <f t="shared" si="6"/>
        <v>1983</v>
      </c>
      <c r="D58" s="140">
        <v>1194699</v>
      </c>
      <c r="E58" s="99">
        <f t="shared" si="7"/>
        <v>100.87756036024473</v>
      </c>
      <c r="F58" s="68">
        <f t="shared" si="4"/>
        <v>99.784511379553138</v>
      </c>
      <c r="G58" s="89">
        <v>1032750</v>
      </c>
      <c r="H58" s="98">
        <v>84.6</v>
      </c>
      <c r="I58" s="74">
        <v>146684</v>
      </c>
      <c r="J58" s="88">
        <v>12</v>
      </c>
      <c r="K58" s="74">
        <v>29916</v>
      </c>
      <c r="L58" s="98">
        <v>2.5</v>
      </c>
      <c r="M58" s="74">
        <v>3833</v>
      </c>
      <c r="N58" s="98">
        <v>0.3</v>
      </c>
      <c r="O58" s="74">
        <v>7674</v>
      </c>
      <c r="P58" s="96">
        <v>0.6</v>
      </c>
      <c r="Q58" s="89">
        <v>840332</v>
      </c>
      <c r="R58" s="125">
        <v>70.3</v>
      </c>
      <c r="S58" s="74">
        <v>292267</v>
      </c>
      <c r="T58" s="125">
        <v>24.5</v>
      </c>
      <c r="U58" s="74">
        <v>62100</v>
      </c>
      <c r="V58" s="133">
        <v>5.2</v>
      </c>
    </row>
    <row r="59" spans="1:22" ht="19.5" customHeight="1" x14ac:dyDescent="0.4">
      <c r="A59" s="51"/>
      <c r="B59" s="67">
        <f t="shared" si="5"/>
        <v>59</v>
      </c>
      <c r="C59" s="95">
        <f t="shared" si="6"/>
        <v>1984</v>
      </c>
      <c r="D59" s="140">
        <v>1201122</v>
      </c>
      <c r="E59" s="99">
        <f t="shared" si="7"/>
        <v>100.53762495825309</v>
      </c>
      <c r="F59" s="68">
        <f t="shared" si="4"/>
        <v>100.32097781720051</v>
      </c>
      <c r="G59" s="142"/>
      <c r="H59" s="125"/>
      <c r="I59" s="7"/>
      <c r="J59" s="125"/>
      <c r="K59" s="7"/>
      <c r="L59" s="125"/>
      <c r="M59" s="7"/>
      <c r="N59" s="125"/>
      <c r="O59" s="7"/>
      <c r="P59" s="133"/>
      <c r="Q59" s="89">
        <v>849865</v>
      </c>
      <c r="R59" s="125">
        <v>70.8</v>
      </c>
      <c r="S59" s="74">
        <v>292333</v>
      </c>
      <c r="T59" s="125">
        <v>24.3</v>
      </c>
      <c r="U59" s="74">
        <v>58924</v>
      </c>
      <c r="V59" s="133">
        <v>4.9000000000000004</v>
      </c>
    </row>
    <row r="60" spans="1:22" ht="19.5" customHeight="1" x14ac:dyDescent="0.4">
      <c r="A60" s="57"/>
      <c r="B60" s="120">
        <f t="shared" si="5"/>
        <v>60</v>
      </c>
      <c r="C60" s="119">
        <f t="shared" si="6"/>
        <v>1985</v>
      </c>
      <c r="D60" s="139">
        <v>1186442</v>
      </c>
      <c r="E60" s="117">
        <f t="shared" si="7"/>
        <v>98.777809414863768</v>
      </c>
      <c r="F60" s="138">
        <f t="shared" si="4"/>
        <v>99.094864271402074</v>
      </c>
      <c r="G60" s="145"/>
      <c r="H60" s="127"/>
      <c r="I60" s="144"/>
      <c r="J60" s="127"/>
      <c r="K60" s="144"/>
      <c r="L60" s="127"/>
      <c r="M60" s="144"/>
      <c r="N60" s="127"/>
      <c r="O60" s="144"/>
      <c r="P60" s="130"/>
      <c r="Q60" s="112">
        <v>845270</v>
      </c>
      <c r="R60" s="127">
        <v>71.2</v>
      </c>
      <c r="S60" s="109">
        <v>281528</v>
      </c>
      <c r="T60" s="127">
        <v>23.7</v>
      </c>
      <c r="U60" s="113">
        <v>59644</v>
      </c>
      <c r="V60" s="126" t="s">
        <v>68</v>
      </c>
    </row>
    <row r="61" spans="1:22" ht="19.5" customHeight="1" x14ac:dyDescent="0.4">
      <c r="A61" s="642" t="s">
        <v>69</v>
      </c>
      <c r="B61" s="642"/>
      <c r="C61" s="642"/>
      <c r="D61" s="642"/>
      <c r="E61" s="642"/>
      <c r="F61" s="642"/>
      <c r="G61" s="642"/>
      <c r="H61" s="642"/>
      <c r="I61" s="642"/>
      <c r="J61" s="642"/>
      <c r="K61" s="642"/>
      <c r="L61" s="642"/>
      <c r="M61" s="642"/>
      <c r="N61" s="642"/>
      <c r="O61" s="642"/>
      <c r="P61" s="642"/>
      <c r="Q61" s="642"/>
      <c r="R61" s="642"/>
      <c r="S61" s="642"/>
      <c r="T61" s="642"/>
      <c r="U61" s="642"/>
      <c r="V61" s="642"/>
    </row>
    <row r="62" spans="1:22" ht="19.5" customHeight="1" x14ac:dyDescent="0.4">
      <c r="A62" s="463" t="s">
        <v>37</v>
      </c>
      <c r="B62" s="67">
        <f>B60+1</f>
        <v>61</v>
      </c>
      <c r="C62" s="95">
        <f>C60+1</f>
        <v>1986</v>
      </c>
      <c r="D62" s="140">
        <v>1199194</v>
      </c>
      <c r="E62" s="99">
        <f>D62/D60*100</f>
        <v>101.07481023092575</v>
      </c>
      <c r="F62" s="68">
        <f t="shared" ref="F62:F96" si="8">D62/D$65*100</f>
        <v>100.15994601091307</v>
      </c>
      <c r="G62" s="89">
        <v>1021283</v>
      </c>
      <c r="H62" s="98">
        <v>83.6</v>
      </c>
      <c r="I62" s="74">
        <v>157641</v>
      </c>
      <c r="J62" s="98">
        <v>12.9</v>
      </c>
      <c r="K62" s="74">
        <v>31350</v>
      </c>
      <c r="L62" s="98">
        <v>2.6</v>
      </c>
      <c r="M62" s="74">
        <v>3788</v>
      </c>
      <c r="N62" s="98">
        <v>0.3</v>
      </c>
      <c r="O62" s="74">
        <v>7930</v>
      </c>
      <c r="P62" s="96">
        <v>0.6</v>
      </c>
      <c r="Q62" s="89">
        <v>866211</v>
      </c>
      <c r="R62" s="125">
        <v>72.2</v>
      </c>
      <c r="S62" s="74">
        <v>273454</v>
      </c>
      <c r="T62" s="125">
        <v>22.8</v>
      </c>
      <c r="U62" s="74">
        <v>59529</v>
      </c>
      <c r="V62" s="124" t="s">
        <v>68</v>
      </c>
    </row>
    <row r="63" spans="1:22" ht="19.5" customHeight="1" x14ac:dyDescent="0.4">
      <c r="A63" s="51"/>
      <c r="B63" s="67">
        <f>B62+1</f>
        <v>62</v>
      </c>
      <c r="C63" s="95">
        <f>C62+1</f>
        <v>1987</v>
      </c>
      <c r="D63" s="140">
        <v>1195286</v>
      </c>
      <c r="E63" s="99">
        <f t="shared" ref="E63:E96" si="9">D63/D62*100</f>
        <v>99.674114446870149</v>
      </c>
      <c r="F63" s="68">
        <f t="shared" si="8"/>
        <v>99.833539216840848</v>
      </c>
      <c r="G63" s="142"/>
      <c r="H63" s="125"/>
      <c r="I63" s="7"/>
      <c r="J63" s="125"/>
      <c r="K63" s="7"/>
      <c r="L63" s="125"/>
      <c r="M63" s="7"/>
      <c r="N63" s="125"/>
      <c r="O63" s="7"/>
      <c r="P63" s="133"/>
      <c r="Q63" s="89">
        <v>867731</v>
      </c>
      <c r="R63" s="125">
        <v>72.599999999999994</v>
      </c>
      <c r="S63" s="74">
        <v>266272</v>
      </c>
      <c r="T63" s="125">
        <v>22.3</v>
      </c>
      <c r="U63" s="74">
        <v>61283</v>
      </c>
      <c r="V63" s="133">
        <v>5.0999999999999996</v>
      </c>
    </row>
    <row r="64" spans="1:22" ht="19.5" customHeight="1" x14ac:dyDescent="0.4">
      <c r="A64" s="121"/>
      <c r="B64" s="67">
        <f>B63+1</f>
        <v>63</v>
      </c>
      <c r="C64" s="95">
        <f>C63+1</f>
        <v>1988</v>
      </c>
      <c r="D64" s="140">
        <v>1198200</v>
      </c>
      <c r="E64" s="99">
        <f t="shared" si="9"/>
        <v>100.24379102574615</v>
      </c>
      <c r="F64" s="68">
        <f t="shared" si="8"/>
        <v>100.07692442613627</v>
      </c>
      <c r="G64" s="142"/>
      <c r="H64" s="125"/>
      <c r="I64" s="7"/>
      <c r="J64" s="125"/>
      <c r="K64" s="7"/>
      <c r="L64" s="125"/>
      <c r="M64" s="7"/>
      <c r="N64" s="125"/>
      <c r="O64" s="7"/>
      <c r="P64" s="133"/>
      <c r="Q64" s="89">
        <v>878215</v>
      </c>
      <c r="R64" s="125">
        <v>73.3</v>
      </c>
      <c r="S64" s="74">
        <v>261015</v>
      </c>
      <c r="T64" s="125">
        <v>21.8</v>
      </c>
      <c r="U64" s="74">
        <v>58970</v>
      </c>
      <c r="V64" s="133">
        <v>4.9000000000000004</v>
      </c>
    </row>
    <row r="65" spans="1:24" ht="19.5" customHeight="1" x14ac:dyDescent="0.4">
      <c r="A65" s="463" t="s">
        <v>36</v>
      </c>
      <c r="B65" s="67" t="s">
        <v>35</v>
      </c>
      <c r="C65" s="95">
        <f t="shared" ref="C65:C96" si="10">C64+1</f>
        <v>1989</v>
      </c>
      <c r="D65" s="140">
        <v>1197279</v>
      </c>
      <c r="E65" s="99">
        <f t="shared" si="9"/>
        <v>99.92313470205309</v>
      </c>
      <c r="F65" s="68">
        <f t="shared" si="8"/>
        <v>100</v>
      </c>
      <c r="G65" s="89">
        <v>1009799</v>
      </c>
      <c r="H65" s="98">
        <v>83.2</v>
      </c>
      <c r="I65" s="74">
        <v>163403</v>
      </c>
      <c r="J65" s="98">
        <v>13.5</v>
      </c>
      <c r="K65" s="74">
        <v>28031</v>
      </c>
      <c r="L65" s="98">
        <v>2.2999999999999998</v>
      </c>
      <c r="M65" s="74">
        <v>4139</v>
      </c>
      <c r="N65" s="98">
        <v>0.3</v>
      </c>
      <c r="O65" s="74">
        <v>8426</v>
      </c>
      <c r="P65" s="96">
        <v>0.7</v>
      </c>
      <c r="Q65" s="89">
        <v>883761</v>
      </c>
      <c r="R65" s="98">
        <v>73.8</v>
      </c>
      <c r="S65" s="74">
        <v>254908</v>
      </c>
      <c r="T65" s="98">
        <v>21.3</v>
      </c>
      <c r="U65" s="74">
        <v>58610</v>
      </c>
      <c r="V65" s="96">
        <v>4.9000000000000004</v>
      </c>
    </row>
    <row r="66" spans="1:24" ht="19.5" customHeight="1" x14ac:dyDescent="0.4">
      <c r="A66" s="57"/>
      <c r="B66" s="120">
        <v>2</v>
      </c>
      <c r="C66" s="119">
        <f t="shared" si="10"/>
        <v>1990</v>
      </c>
      <c r="D66" s="139">
        <v>1176187</v>
      </c>
      <c r="E66" s="117">
        <f t="shared" si="9"/>
        <v>98.238338766486351</v>
      </c>
      <c r="F66" s="138">
        <f t="shared" si="8"/>
        <v>98.238338766486351</v>
      </c>
      <c r="G66" s="145"/>
      <c r="H66" s="127"/>
      <c r="I66" s="144"/>
      <c r="J66" s="127"/>
      <c r="K66" s="144"/>
      <c r="L66" s="127"/>
      <c r="M66" s="144"/>
      <c r="N66" s="127"/>
      <c r="O66" s="144"/>
      <c r="P66" s="130"/>
      <c r="Q66" s="112">
        <v>866364</v>
      </c>
      <c r="R66" s="127">
        <v>73.7</v>
      </c>
      <c r="S66" s="109">
        <v>249511</v>
      </c>
      <c r="T66" s="127">
        <v>21.2</v>
      </c>
      <c r="U66" s="143">
        <v>60312</v>
      </c>
      <c r="V66" s="130">
        <v>5.0999999999999996</v>
      </c>
    </row>
    <row r="67" spans="1:24" ht="19.5" customHeight="1" x14ac:dyDescent="0.4">
      <c r="A67" s="51"/>
      <c r="B67" s="67">
        <f t="shared" ref="B67:B76" si="11">B66+1</f>
        <v>3</v>
      </c>
      <c r="C67" s="95">
        <f t="shared" si="10"/>
        <v>1991</v>
      </c>
      <c r="D67" s="140">
        <v>1175254</v>
      </c>
      <c r="E67" s="99">
        <f t="shared" si="9"/>
        <v>99.920675878920619</v>
      </c>
      <c r="F67" s="68">
        <f t="shared" si="8"/>
        <v>98.160412067696839</v>
      </c>
      <c r="G67" s="142"/>
      <c r="H67" s="125"/>
      <c r="I67" s="7"/>
      <c r="J67" s="125"/>
      <c r="K67" s="7"/>
      <c r="L67" s="125"/>
      <c r="M67" s="7"/>
      <c r="N67" s="125"/>
      <c r="O67" s="7"/>
      <c r="P67" s="133"/>
      <c r="Q67" s="89">
        <v>880346</v>
      </c>
      <c r="R67" s="125">
        <v>74.900000000000006</v>
      </c>
      <c r="S67" s="74">
        <v>237610</v>
      </c>
      <c r="T67" s="125">
        <v>20.2</v>
      </c>
      <c r="U67" s="74">
        <v>57298</v>
      </c>
      <c r="V67" s="133">
        <v>4.9000000000000004</v>
      </c>
    </row>
    <row r="68" spans="1:24" ht="19.5" customHeight="1" x14ac:dyDescent="0.4">
      <c r="A68" s="51"/>
      <c r="B68" s="67">
        <f t="shared" si="11"/>
        <v>4</v>
      </c>
      <c r="C68" s="95">
        <f t="shared" si="10"/>
        <v>1992</v>
      </c>
      <c r="D68" s="140">
        <v>1183136</v>
      </c>
      <c r="E68" s="99">
        <f t="shared" si="9"/>
        <v>100.67066353315963</v>
      </c>
      <c r="F68" s="68">
        <f t="shared" si="8"/>
        <v>98.818738155434119</v>
      </c>
      <c r="G68" s="89">
        <v>989896</v>
      </c>
      <c r="H68" s="98">
        <v>82.5</v>
      </c>
      <c r="I68" s="74">
        <v>164335</v>
      </c>
      <c r="J68" s="98">
        <v>13.7</v>
      </c>
      <c r="K68" s="74">
        <v>31073</v>
      </c>
      <c r="L68" s="98">
        <v>2.6</v>
      </c>
      <c r="M68" s="74">
        <v>5686</v>
      </c>
      <c r="N68" s="98">
        <v>0.5</v>
      </c>
      <c r="O68" s="74">
        <v>8866</v>
      </c>
      <c r="P68" s="96">
        <v>0.7</v>
      </c>
      <c r="Q68" s="89">
        <v>890642</v>
      </c>
      <c r="R68" s="125">
        <v>75.3</v>
      </c>
      <c r="S68" s="74">
        <v>230613</v>
      </c>
      <c r="T68" s="125">
        <v>19.5</v>
      </c>
      <c r="U68" s="74">
        <v>61881</v>
      </c>
      <c r="V68" s="133">
        <v>5.2</v>
      </c>
    </row>
    <row r="69" spans="1:24" ht="19.5" customHeight="1" x14ac:dyDescent="0.4">
      <c r="A69" s="121"/>
      <c r="B69" s="67">
        <f t="shared" si="11"/>
        <v>5</v>
      </c>
      <c r="C69" s="95">
        <f t="shared" si="10"/>
        <v>1993</v>
      </c>
      <c r="D69" s="140">
        <v>1166653</v>
      </c>
      <c r="E69" s="99">
        <f t="shared" si="9"/>
        <v>98.606838098071563</v>
      </c>
      <c r="F69" s="68">
        <f t="shared" si="8"/>
        <v>97.442033143486185</v>
      </c>
      <c r="G69" s="142"/>
      <c r="H69" s="125"/>
      <c r="I69" s="7"/>
      <c r="J69" s="125"/>
      <c r="K69" s="7"/>
      <c r="L69" s="125"/>
      <c r="M69" s="7"/>
      <c r="N69" s="125"/>
      <c r="O69" s="7"/>
      <c r="P69" s="133"/>
      <c r="Q69" s="89">
        <v>883614</v>
      </c>
      <c r="R69" s="125">
        <v>75.7</v>
      </c>
      <c r="S69" s="74">
        <v>227873</v>
      </c>
      <c r="T69" s="125">
        <v>19.5</v>
      </c>
      <c r="U69" s="74">
        <v>55166</v>
      </c>
      <c r="V69" s="133">
        <v>4.7</v>
      </c>
    </row>
    <row r="70" spans="1:24" ht="19.5" customHeight="1" x14ac:dyDescent="0.4">
      <c r="A70" s="51"/>
      <c r="B70" s="67">
        <f t="shared" si="11"/>
        <v>6</v>
      </c>
      <c r="C70" s="95">
        <f t="shared" si="10"/>
        <v>1994</v>
      </c>
      <c r="D70" s="140">
        <v>1140172</v>
      </c>
      <c r="E70" s="99">
        <f t="shared" si="9"/>
        <v>97.730173410602802</v>
      </c>
      <c r="F70" s="68">
        <f t="shared" si="8"/>
        <v>95.230267965946112</v>
      </c>
      <c r="G70" s="142"/>
      <c r="H70" s="125"/>
      <c r="I70" s="7"/>
      <c r="J70" s="125"/>
      <c r="K70" s="7"/>
      <c r="L70" s="125"/>
      <c r="M70" s="7"/>
      <c r="N70" s="125"/>
      <c r="O70" s="7"/>
      <c r="P70" s="133"/>
      <c r="Q70" s="89">
        <v>870090</v>
      </c>
      <c r="R70" s="125">
        <v>76.3</v>
      </c>
      <c r="S70" s="74">
        <v>216795</v>
      </c>
      <c r="T70" s="141" t="s">
        <v>67</v>
      </c>
      <c r="U70" s="74">
        <v>53287</v>
      </c>
      <c r="V70" s="133">
        <v>4.7</v>
      </c>
    </row>
    <row r="71" spans="1:24" ht="19.5" customHeight="1" x14ac:dyDescent="0.4">
      <c r="A71" s="57"/>
      <c r="B71" s="120">
        <f t="shared" si="11"/>
        <v>7</v>
      </c>
      <c r="C71" s="119">
        <f t="shared" si="10"/>
        <v>1995</v>
      </c>
      <c r="D71" s="139">
        <v>1122018</v>
      </c>
      <c r="E71" s="117">
        <f t="shared" si="9"/>
        <v>98.40778408871644</v>
      </c>
      <c r="F71" s="138">
        <f t="shared" si="8"/>
        <v>93.71399648703435</v>
      </c>
      <c r="G71" s="112">
        <v>938671</v>
      </c>
      <c r="H71" s="111">
        <f t="shared" ref="H71:H88" si="12">G71/$D71*100</f>
        <v>83.659174808247286</v>
      </c>
      <c r="I71" s="109">
        <v>151453</v>
      </c>
      <c r="J71" s="111">
        <f t="shared" ref="J71:J90" si="13">I71/$D71*100</f>
        <v>13.498268298726046</v>
      </c>
      <c r="K71" s="109">
        <v>17790</v>
      </c>
      <c r="L71" s="110">
        <f t="shared" ref="L71:L90" si="14">K71/$D71*100</f>
        <v>1.5855360609188087</v>
      </c>
      <c r="M71" s="109">
        <v>5857</v>
      </c>
      <c r="N71" s="110">
        <f t="shared" ref="N71:N88" si="15">M71/$D71*100</f>
        <v>0.52200588582357854</v>
      </c>
      <c r="O71" s="109">
        <v>8247</v>
      </c>
      <c r="P71" s="110">
        <f t="shared" ref="P71:P90" si="16">O71/$D71*100</f>
        <v>0.73501494628428421</v>
      </c>
      <c r="Q71" s="112">
        <v>859698</v>
      </c>
      <c r="R71" s="127">
        <v>76.599999999999994</v>
      </c>
      <c r="S71" s="109">
        <v>199992</v>
      </c>
      <c r="T71" s="127">
        <v>17.8</v>
      </c>
      <c r="U71" s="109">
        <v>62328</v>
      </c>
      <c r="V71" s="130">
        <v>5.6</v>
      </c>
    </row>
    <row r="72" spans="1:24" ht="19.5" customHeight="1" x14ac:dyDescent="0.4">
      <c r="A72" s="51"/>
      <c r="B72" s="67">
        <f t="shared" si="11"/>
        <v>8</v>
      </c>
      <c r="C72" s="95">
        <f t="shared" si="10"/>
        <v>1996</v>
      </c>
      <c r="D72" s="140">
        <v>1123204</v>
      </c>
      <c r="E72" s="106">
        <f t="shared" si="9"/>
        <v>100.10570240406125</v>
      </c>
      <c r="F72" s="68">
        <f t="shared" si="8"/>
        <v>93.813054434263023</v>
      </c>
      <c r="G72" s="89">
        <v>935638</v>
      </c>
      <c r="H72" s="98">
        <f t="shared" si="12"/>
        <v>83.300807333307219</v>
      </c>
      <c r="I72" s="74">
        <v>155014</v>
      </c>
      <c r="J72" s="98">
        <f t="shared" si="13"/>
        <v>13.801054839548293</v>
      </c>
      <c r="K72" s="74">
        <v>17345</v>
      </c>
      <c r="L72" s="88">
        <f t="shared" si="14"/>
        <v>1.5442430760574215</v>
      </c>
      <c r="M72" s="74">
        <v>6697</v>
      </c>
      <c r="N72" s="88">
        <f t="shared" si="15"/>
        <v>0.59624075412836852</v>
      </c>
      <c r="O72" s="74">
        <v>8510</v>
      </c>
      <c r="P72" s="88">
        <f t="shared" si="16"/>
        <v>0.75765399695870028</v>
      </c>
      <c r="Q72" s="89"/>
      <c r="R72" s="125"/>
      <c r="S72" s="74"/>
      <c r="T72" s="125"/>
      <c r="U72" s="74"/>
      <c r="V72" s="133"/>
    </row>
    <row r="73" spans="1:24" ht="19.5" customHeight="1" x14ac:dyDescent="0.4">
      <c r="A73" s="51"/>
      <c r="B73" s="67">
        <f t="shared" si="11"/>
        <v>9</v>
      </c>
      <c r="C73" s="95">
        <f t="shared" si="10"/>
        <v>1997</v>
      </c>
      <c r="D73" s="140">
        <v>1095402</v>
      </c>
      <c r="E73" s="93">
        <f t="shared" si="9"/>
        <v>97.524759527209653</v>
      </c>
      <c r="F73" s="68">
        <f t="shared" si="8"/>
        <v>91.490955742145317</v>
      </c>
      <c r="G73" s="89">
        <v>910134</v>
      </c>
      <c r="H73" s="98">
        <f t="shared" si="12"/>
        <v>83.08675719051088</v>
      </c>
      <c r="I73" s="74">
        <v>152902</v>
      </c>
      <c r="J73" s="88">
        <f t="shared" si="13"/>
        <v>13.958528467174608</v>
      </c>
      <c r="K73" s="74">
        <v>17152</v>
      </c>
      <c r="L73" s="88">
        <f t="shared" si="14"/>
        <v>1.5658178458684575</v>
      </c>
      <c r="M73" s="74">
        <v>7020</v>
      </c>
      <c r="N73" s="88">
        <f t="shared" si="15"/>
        <v>0.64086061555483742</v>
      </c>
      <c r="O73" s="74">
        <v>8194</v>
      </c>
      <c r="P73" s="88">
        <f t="shared" si="16"/>
        <v>0.7480358808912162</v>
      </c>
      <c r="Q73" s="89"/>
      <c r="R73" s="125"/>
      <c r="S73" s="74"/>
      <c r="T73" s="125"/>
      <c r="U73" s="74"/>
      <c r="V73" s="133"/>
    </row>
    <row r="74" spans="1:24" ht="19.5" customHeight="1" x14ac:dyDescent="0.4">
      <c r="A74" s="51"/>
      <c r="B74" s="67">
        <f t="shared" si="11"/>
        <v>10</v>
      </c>
      <c r="C74" s="95">
        <f t="shared" si="10"/>
        <v>1998</v>
      </c>
      <c r="D74" s="140">
        <v>1067533</v>
      </c>
      <c r="E74" s="93">
        <f t="shared" si="9"/>
        <v>97.455819872521687</v>
      </c>
      <c r="F74" s="68">
        <f t="shared" si="8"/>
        <v>89.163261027713673</v>
      </c>
      <c r="G74" s="89">
        <v>888895</v>
      </c>
      <c r="H74" s="98">
        <f t="shared" si="12"/>
        <v>83.26627841949616</v>
      </c>
      <c r="I74" s="74">
        <v>147784</v>
      </c>
      <c r="J74" s="98">
        <f t="shared" si="13"/>
        <v>13.843506477083146</v>
      </c>
      <c r="K74" s="74">
        <v>16102</v>
      </c>
      <c r="L74" s="88">
        <f t="shared" si="14"/>
        <v>1.5083374471796187</v>
      </c>
      <c r="M74" s="74">
        <v>6527</v>
      </c>
      <c r="N74" s="88">
        <f t="shared" si="15"/>
        <v>0.61140967070807184</v>
      </c>
      <c r="O74" s="74">
        <v>8225</v>
      </c>
      <c r="P74" s="88">
        <f t="shared" si="16"/>
        <v>0.77046798553299989</v>
      </c>
      <c r="Q74" s="89"/>
      <c r="R74" s="125"/>
      <c r="S74" s="74"/>
      <c r="T74" s="125"/>
      <c r="U74" s="74"/>
      <c r="V74" s="133"/>
    </row>
    <row r="75" spans="1:24" ht="19.5" customHeight="1" x14ac:dyDescent="0.4">
      <c r="A75" s="51"/>
      <c r="B75" s="67">
        <f t="shared" si="11"/>
        <v>11</v>
      </c>
      <c r="C75" s="95">
        <f t="shared" si="10"/>
        <v>1999</v>
      </c>
      <c r="D75" s="140">
        <v>1045408</v>
      </c>
      <c r="E75" s="93">
        <f t="shared" si="9"/>
        <v>97.927464537396034</v>
      </c>
      <c r="F75" s="68">
        <f t="shared" si="8"/>
        <v>87.315320823300169</v>
      </c>
      <c r="G75" s="89">
        <v>869872</v>
      </c>
      <c r="H75" s="98">
        <f t="shared" si="12"/>
        <v>83.208852428908145</v>
      </c>
      <c r="I75" s="74">
        <v>143788</v>
      </c>
      <c r="J75" s="98">
        <f t="shared" si="13"/>
        <v>13.754247145612048</v>
      </c>
      <c r="K75" s="74">
        <v>16679</v>
      </c>
      <c r="L75" s="88">
        <f t="shared" si="14"/>
        <v>1.5954536410664546</v>
      </c>
      <c r="M75" s="74">
        <v>6888</v>
      </c>
      <c r="N75" s="88">
        <f t="shared" si="15"/>
        <v>0.65888150846368121</v>
      </c>
      <c r="O75" s="74">
        <v>8181</v>
      </c>
      <c r="P75" s="88">
        <f t="shared" si="16"/>
        <v>0.78256527594967695</v>
      </c>
      <c r="Q75" s="89">
        <v>844431</v>
      </c>
      <c r="R75" s="98">
        <v>80.8</v>
      </c>
      <c r="S75" s="74">
        <v>158162</v>
      </c>
      <c r="T75" s="98">
        <v>15.1</v>
      </c>
      <c r="U75" s="74">
        <v>42815</v>
      </c>
      <c r="V75" s="96">
        <v>4.0999999999999996</v>
      </c>
    </row>
    <row r="76" spans="1:24" ht="19.5" customHeight="1" x14ac:dyDescent="0.4">
      <c r="A76" s="57"/>
      <c r="B76" s="120">
        <f t="shared" si="11"/>
        <v>12</v>
      </c>
      <c r="C76" s="119">
        <f t="shared" si="10"/>
        <v>2000</v>
      </c>
      <c r="D76" s="139">
        <v>1061475</v>
      </c>
      <c r="E76" s="117">
        <f t="shared" si="9"/>
        <v>101.53691190425174</v>
      </c>
      <c r="F76" s="138">
        <f t="shared" si="8"/>
        <v>88.657280383269068</v>
      </c>
      <c r="G76" s="112">
        <v>884953</v>
      </c>
      <c r="H76" s="111">
        <f t="shared" si="12"/>
        <v>83.370121764525777</v>
      </c>
      <c r="I76" s="109">
        <v>145668</v>
      </c>
      <c r="J76" s="111">
        <f t="shared" si="13"/>
        <v>13.723168232883488</v>
      </c>
      <c r="K76" s="109">
        <v>15654</v>
      </c>
      <c r="L76" s="110">
        <f t="shared" si="14"/>
        <v>1.4747403377375821</v>
      </c>
      <c r="M76" s="109">
        <v>6942</v>
      </c>
      <c r="N76" s="110">
        <f t="shared" si="15"/>
        <v>0.65399561930332795</v>
      </c>
      <c r="O76" s="109">
        <v>8258</v>
      </c>
      <c r="P76" s="110">
        <f t="shared" si="16"/>
        <v>0.77797404554982452</v>
      </c>
      <c r="Q76" s="112">
        <v>861622</v>
      </c>
      <c r="R76" s="127">
        <v>81.2</v>
      </c>
      <c r="S76" s="109">
        <v>153923</v>
      </c>
      <c r="T76" s="127">
        <v>14.5</v>
      </c>
      <c r="U76" s="109">
        <v>45930</v>
      </c>
      <c r="V76" s="130">
        <v>4.3</v>
      </c>
    </row>
    <row r="77" spans="1:24" ht="19.5" customHeight="1" x14ac:dyDescent="0.4">
      <c r="A77" s="47"/>
      <c r="B77" s="146">
        <v>13</v>
      </c>
      <c r="C77" s="95">
        <f t="shared" si="10"/>
        <v>2001</v>
      </c>
      <c r="D77" s="107">
        <v>1027353</v>
      </c>
      <c r="E77" s="106">
        <f t="shared" si="9"/>
        <v>96.785416519465841</v>
      </c>
      <c r="F77" s="105">
        <f t="shared" si="8"/>
        <v>85.807318093777639</v>
      </c>
      <c r="G77" s="104">
        <v>854954</v>
      </c>
      <c r="H77" s="137">
        <f t="shared" si="12"/>
        <v>83.219107745828353</v>
      </c>
      <c r="I77" s="102">
        <v>141189</v>
      </c>
      <c r="J77" s="137">
        <f t="shared" si="13"/>
        <v>13.742988047925106</v>
      </c>
      <c r="K77" s="102">
        <v>15259</v>
      </c>
      <c r="L77" s="136">
        <f t="shared" si="14"/>
        <v>1.4852733189079119</v>
      </c>
      <c r="M77" s="102">
        <v>7644</v>
      </c>
      <c r="N77" s="136">
        <f t="shared" si="15"/>
        <v>0.74404805359014869</v>
      </c>
      <c r="O77" s="102">
        <v>8307</v>
      </c>
      <c r="P77" s="136">
        <f t="shared" si="16"/>
        <v>0.80858283374847795</v>
      </c>
      <c r="Q77" s="101">
        <v>820115</v>
      </c>
      <c r="R77" s="135">
        <v>79.8</v>
      </c>
      <c r="S77" s="100">
        <v>162501</v>
      </c>
      <c r="T77" s="135">
        <v>15.8</v>
      </c>
      <c r="U77" s="100">
        <v>44737</v>
      </c>
      <c r="V77" s="134">
        <v>4.4000000000000004</v>
      </c>
      <c r="X77" s="66"/>
    </row>
    <row r="78" spans="1:24" ht="19.5" customHeight="1" x14ac:dyDescent="0.4">
      <c r="A78" s="51"/>
      <c r="B78" s="67">
        <v>14</v>
      </c>
      <c r="C78" s="95">
        <f t="shared" si="10"/>
        <v>2002</v>
      </c>
      <c r="D78" s="94">
        <v>999465</v>
      </c>
      <c r="E78" s="93">
        <f t="shared" si="9"/>
        <v>97.285451057231541</v>
      </c>
      <c r="F78" s="92">
        <f t="shared" si="8"/>
        <v>83.478036447645039</v>
      </c>
      <c r="G78" s="91">
        <v>831075</v>
      </c>
      <c r="H78" s="122">
        <f t="shared" si="12"/>
        <v>83.15198631267728</v>
      </c>
      <c r="I78" s="90">
        <v>138023</v>
      </c>
      <c r="J78" s="122">
        <f t="shared" si="13"/>
        <v>13.809688183178</v>
      </c>
      <c r="K78" s="90">
        <v>14645</v>
      </c>
      <c r="L78" s="99">
        <f t="shared" si="14"/>
        <v>1.4652839269008919</v>
      </c>
      <c r="M78" s="90">
        <v>7368</v>
      </c>
      <c r="N78" s="99">
        <f t="shared" si="15"/>
        <v>0.73719439900346684</v>
      </c>
      <c r="O78" s="90">
        <v>8354</v>
      </c>
      <c r="P78" s="99">
        <f t="shared" si="16"/>
        <v>0.83584717824035859</v>
      </c>
      <c r="Q78" s="89">
        <v>816219</v>
      </c>
      <c r="R78" s="125">
        <v>81.7</v>
      </c>
      <c r="S78" s="74">
        <v>143590</v>
      </c>
      <c r="T78" s="125">
        <v>14.4</v>
      </c>
      <c r="U78" s="74">
        <v>39656</v>
      </c>
      <c r="V78" s="124" t="s">
        <v>66</v>
      </c>
    </row>
    <row r="79" spans="1:24" ht="19.5" customHeight="1" x14ac:dyDescent="0.4">
      <c r="A79" s="51"/>
      <c r="B79" s="67">
        <v>15</v>
      </c>
      <c r="C79" s="95">
        <f t="shared" si="10"/>
        <v>2003</v>
      </c>
      <c r="D79" s="94">
        <v>981100</v>
      </c>
      <c r="E79" s="93">
        <f t="shared" si="9"/>
        <v>98.162516946566413</v>
      </c>
      <c r="F79" s="92">
        <f t="shared" si="8"/>
        <v>81.944141674580436</v>
      </c>
      <c r="G79" s="91">
        <v>812527</v>
      </c>
      <c r="H79" s="122">
        <f t="shared" si="12"/>
        <v>82.817959433289161</v>
      </c>
      <c r="I79" s="90">
        <v>135602</v>
      </c>
      <c r="J79" s="122">
        <f t="shared" si="13"/>
        <v>13.821424931199674</v>
      </c>
      <c r="K79" s="90">
        <v>15414</v>
      </c>
      <c r="L79" s="99">
        <f t="shared" si="14"/>
        <v>1.5710936703699929</v>
      </c>
      <c r="M79" s="90">
        <v>8944</v>
      </c>
      <c r="N79" s="99">
        <f t="shared" si="15"/>
        <v>0.91162980328203036</v>
      </c>
      <c r="O79" s="90">
        <v>8613</v>
      </c>
      <c r="P79" s="99">
        <f t="shared" si="16"/>
        <v>0.87789216185913765</v>
      </c>
      <c r="Q79" s="89">
        <v>805844</v>
      </c>
      <c r="R79" s="125">
        <v>82.1</v>
      </c>
      <c r="S79" s="74">
        <v>131966</v>
      </c>
      <c r="T79" s="125">
        <v>13.5</v>
      </c>
      <c r="U79" s="74">
        <v>43290</v>
      </c>
      <c r="V79" s="133">
        <v>4.4000000000000004</v>
      </c>
    </row>
    <row r="80" spans="1:24" ht="19.5" customHeight="1" x14ac:dyDescent="0.4">
      <c r="A80" s="51"/>
      <c r="B80" s="67">
        <v>16</v>
      </c>
      <c r="C80" s="95">
        <f t="shared" si="10"/>
        <v>2004</v>
      </c>
      <c r="D80" s="94">
        <v>953919</v>
      </c>
      <c r="E80" s="93">
        <f t="shared" si="9"/>
        <v>97.229538273366629</v>
      </c>
      <c r="F80" s="92">
        <f t="shared" si="8"/>
        <v>79.673910592267973</v>
      </c>
      <c r="G80" s="91">
        <v>791204</v>
      </c>
      <c r="H80" s="122">
        <f t="shared" si="12"/>
        <v>82.942472054755171</v>
      </c>
      <c r="I80" s="90">
        <v>131447</v>
      </c>
      <c r="J80" s="122">
        <f t="shared" si="13"/>
        <v>13.779681503356155</v>
      </c>
      <c r="K80" s="90">
        <v>14834</v>
      </c>
      <c r="L80" s="99">
        <f t="shared" si="14"/>
        <v>1.5550586580202304</v>
      </c>
      <c r="M80" s="90">
        <v>8292</v>
      </c>
      <c r="N80" s="99">
        <f t="shared" si="15"/>
        <v>0.86925619470835569</v>
      </c>
      <c r="O80" s="90">
        <v>8142</v>
      </c>
      <c r="P80" s="99">
        <f t="shared" si="16"/>
        <v>0.85353158916008587</v>
      </c>
      <c r="Q80" s="89">
        <v>784121</v>
      </c>
      <c r="R80" s="125">
        <v>82.2</v>
      </c>
      <c r="S80" s="74">
        <v>24802</v>
      </c>
      <c r="T80" s="125">
        <v>2.6</v>
      </c>
      <c r="U80" s="74">
        <v>144996</v>
      </c>
      <c r="V80" s="133">
        <v>15.2</v>
      </c>
    </row>
    <row r="81" spans="1:23" ht="19.5" customHeight="1" x14ac:dyDescent="0.4">
      <c r="A81" s="57"/>
      <c r="B81" s="120">
        <v>17</v>
      </c>
      <c r="C81" s="119">
        <f t="shared" si="10"/>
        <v>2005</v>
      </c>
      <c r="D81" s="118">
        <v>938763</v>
      </c>
      <c r="E81" s="117">
        <f t="shared" si="9"/>
        <v>98.41118585540282</v>
      </c>
      <c r="F81" s="116">
        <f t="shared" si="8"/>
        <v>78.408040231224291</v>
      </c>
      <c r="G81" s="115">
        <v>783230</v>
      </c>
      <c r="H81" s="132">
        <f t="shared" si="12"/>
        <v>83.432133562997265</v>
      </c>
      <c r="I81" s="113">
        <v>125972</v>
      </c>
      <c r="J81" s="132">
        <f t="shared" si="13"/>
        <v>13.418935343638383</v>
      </c>
      <c r="K81" s="113">
        <v>13570</v>
      </c>
      <c r="L81" s="114">
        <f t="shared" si="14"/>
        <v>1.4455192631153977</v>
      </c>
      <c r="M81" s="113">
        <v>8176</v>
      </c>
      <c r="N81" s="114">
        <f t="shared" si="15"/>
        <v>0.87093334526392707</v>
      </c>
      <c r="O81" s="113">
        <v>7815</v>
      </c>
      <c r="P81" s="114">
        <f t="shared" si="16"/>
        <v>0.83247848498502819</v>
      </c>
      <c r="Q81" s="112">
        <v>780112</v>
      </c>
      <c r="R81" s="131">
        <v>83.1</v>
      </c>
      <c r="S81" s="109">
        <v>16898</v>
      </c>
      <c r="T81" s="131">
        <v>1.8</v>
      </c>
      <c r="U81" s="109">
        <v>141753</v>
      </c>
      <c r="V81" s="130">
        <v>15.1</v>
      </c>
      <c r="W81" s="129"/>
    </row>
    <row r="82" spans="1:23" ht="19.5" customHeight="1" x14ac:dyDescent="0.4">
      <c r="A82" s="51"/>
      <c r="B82" s="67">
        <v>18</v>
      </c>
      <c r="C82" s="95">
        <f t="shared" si="10"/>
        <v>2006</v>
      </c>
      <c r="D82" s="94">
        <v>941570</v>
      </c>
      <c r="E82" s="93">
        <f t="shared" si="9"/>
        <v>100.29901050637915</v>
      </c>
      <c r="F82" s="92">
        <f t="shared" si="8"/>
        <v>78.642488509361641</v>
      </c>
      <c r="G82" s="91">
        <v>786211</v>
      </c>
      <c r="H82" s="122">
        <f t="shared" si="12"/>
        <v>83.500005310279633</v>
      </c>
      <c r="I82" s="90">
        <v>126170</v>
      </c>
      <c r="J82" s="122">
        <f t="shared" si="13"/>
        <v>13.399959641874743</v>
      </c>
      <c r="K82" s="90">
        <v>13182</v>
      </c>
      <c r="L82" s="99">
        <f t="shared" si="14"/>
        <v>1.4000021241118557</v>
      </c>
      <c r="M82" s="90">
        <v>7533</v>
      </c>
      <c r="N82" s="99">
        <f t="shared" si="15"/>
        <v>0.80004673046082608</v>
      </c>
      <c r="O82" s="90">
        <v>8474</v>
      </c>
      <c r="P82" s="99">
        <f t="shared" si="16"/>
        <v>0.89998619327293783</v>
      </c>
      <c r="Q82" s="89">
        <v>790919</v>
      </c>
      <c r="R82" s="128">
        <v>84</v>
      </c>
      <c r="S82" s="74">
        <v>9416</v>
      </c>
      <c r="T82" s="128">
        <v>1</v>
      </c>
      <c r="U82" s="74">
        <v>141235</v>
      </c>
      <c r="V82" s="124" t="s">
        <v>65</v>
      </c>
      <c r="W82" s="129"/>
    </row>
    <row r="83" spans="1:23" ht="19.5" customHeight="1" x14ac:dyDescent="0.4">
      <c r="A83" s="51"/>
      <c r="B83" s="67">
        <v>19</v>
      </c>
      <c r="C83" s="95">
        <f t="shared" si="10"/>
        <v>2007</v>
      </c>
      <c r="D83" s="94">
        <v>927112</v>
      </c>
      <c r="E83" s="93">
        <f t="shared" si="9"/>
        <v>98.464479539492544</v>
      </c>
      <c r="F83" s="92">
        <f t="shared" si="8"/>
        <v>77.434917007648181</v>
      </c>
      <c r="G83" s="91">
        <v>776920</v>
      </c>
      <c r="H83" s="122">
        <f t="shared" si="12"/>
        <v>83.800015532103998</v>
      </c>
      <c r="I83" s="90">
        <v>118670</v>
      </c>
      <c r="J83" s="122">
        <f t="shared" si="13"/>
        <v>12.79996375842401</v>
      </c>
      <c r="K83" s="90">
        <v>13907</v>
      </c>
      <c r="L83" s="99">
        <f t="shared" si="14"/>
        <v>1.5000345157866579</v>
      </c>
      <c r="M83" s="90">
        <v>9271</v>
      </c>
      <c r="N83" s="99">
        <f t="shared" si="15"/>
        <v>0.99998705658000331</v>
      </c>
      <c r="O83" s="90">
        <v>8344</v>
      </c>
      <c r="P83" s="99">
        <f t="shared" si="16"/>
        <v>0.89999913710533364</v>
      </c>
      <c r="Q83" s="89">
        <v>783410</v>
      </c>
      <c r="R83" s="128">
        <v>84.5</v>
      </c>
      <c r="S83" s="74">
        <v>8344</v>
      </c>
      <c r="T83" s="128">
        <v>0.9</v>
      </c>
      <c r="U83" s="74">
        <v>135358</v>
      </c>
      <c r="V83" s="124" t="s">
        <v>64</v>
      </c>
      <c r="W83" s="129"/>
    </row>
    <row r="84" spans="1:23" ht="19.5" customHeight="1" x14ac:dyDescent="0.4">
      <c r="A84" s="51"/>
      <c r="B84" s="67">
        <v>20</v>
      </c>
      <c r="C84" s="95">
        <f t="shared" si="10"/>
        <v>2008</v>
      </c>
      <c r="D84" s="94">
        <v>904813</v>
      </c>
      <c r="E84" s="93">
        <f t="shared" si="9"/>
        <v>97.59478897910931</v>
      </c>
      <c r="F84" s="92">
        <f t="shared" si="8"/>
        <v>75.572443849762678</v>
      </c>
      <c r="G84" s="91">
        <v>763943</v>
      </c>
      <c r="H84" s="122">
        <f t="shared" si="12"/>
        <v>84.431037131429363</v>
      </c>
      <c r="I84" s="90">
        <v>111400</v>
      </c>
      <c r="J84" s="122">
        <f t="shared" si="13"/>
        <v>12.311936278545954</v>
      </c>
      <c r="K84" s="90">
        <v>13436</v>
      </c>
      <c r="L84" s="99">
        <f t="shared" si="14"/>
        <v>1.4849477184788458</v>
      </c>
      <c r="M84" s="90">
        <v>8777</v>
      </c>
      <c r="N84" s="99">
        <f t="shared" si="15"/>
        <v>0.9700346922513271</v>
      </c>
      <c r="O84" s="90">
        <v>7257</v>
      </c>
      <c r="P84" s="99">
        <f t="shared" si="16"/>
        <v>0.80204417929450622</v>
      </c>
      <c r="Q84" s="89">
        <v>763219</v>
      </c>
      <c r="R84" s="128">
        <v>84.4</v>
      </c>
      <c r="S84" s="74">
        <v>7311</v>
      </c>
      <c r="T84" s="128">
        <v>0.8</v>
      </c>
      <c r="U84" s="74">
        <v>134283</v>
      </c>
      <c r="V84" s="124" t="s">
        <v>63</v>
      </c>
    </row>
    <row r="85" spans="1:23" ht="19.5" customHeight="1" x14ac:dyDescent="0.4">
      <c r="A85" s="51"/>
      <c r="B85" s="67">
        <v>21</v>
      </c>
      <c r="C85" s="95">
        <f t="shared" si="10"/>
        <v>2009</v>
      </c>
      <c r="D85" s="94">
        <v>867935</v>
      </c>
      <c r="E85" s="93">
        <f t="shared" si="9"/>
        <v>95.924240699459446</v>
      </c>
      <c r="F85" s="92">
        <f t="shared" si="8"/>
        <v>72.49229294091019</v>
      </c>
      <c r="G85" s="91">
        <v>732537</v>
      </c>
      <c r="H85" s="122">
        <f t="shared" si="12"/>
        <v>84.399983869759836</v>
      </c>
      <c r="I85" s="90">
        <v>108492</v>
      </c>
      <c r="J85" s="122">
        <f t="shared" si="13"/>
        <v>12.500014402000151</v>
      </c>
      <c r="K85" s="90">
        <v>12151</v>
      </c>
      <c r="L85" s="99">
        <f t="shared" si="14"/>
        <v>1.3999896305598922</v>
      </c>
      <c r="M85" s="90">
        <v>8679</v>
      </c>
      <c r="N85" s="99">
        <f t="shared" si="15"/>
        <v>0.99995967439958056</v>
      </c>
      <c r="O85" s="90">
        <v>6076</v>
      </c>
      <c r="P85" s="99">
        <f t="shared" si="16"/>
        <v>0.70005242328054518</v>
      </c>
      <c r="Q85" s="89">
        <v>736877</v>
      </c>
      <c r="R85" s="128">
        <v>84.9</v>
      </c>
      <c r="S85" s="74">
        <v>5208</v>
      </c>
      <c r="T85" s="128">
        <v>0.6</v>
      </c>
      <c r="U85" s="74">
        <v>125851</v>
      </c>
      <c r="V85" s="124" t="s">
        <v>62</v>
      </c>
    </row>
    <row r="86" spans="1:23" ht="19.5" customHeight="1" x14ac:dyDescent="0.4">
      <c r="A86" s="57"/>
      <c r="B86" s="120">
        <v>22</v>
      </c>
      <c r="C86" s="119">
        <f t="shared" si="10"/>
        <v>2010</v>
      </c>
      <c r="D86" s="118">
        <v>848926</v>
      </c>
      <c r="E86" s="117">
        <f t="shared" si="9"/>
        <v>97.809859033222537</v>
      </c>
      <c r="F86" s="116">
        <f t="shared" si="8"/>
        <v>70.904609535454981</v>
      </c>
      <c r="G86" s="115">
        <v>714796</v>
      </c>
      <c r="H86" s="111">
        <f t="shared" si="12"/>
        <v>84.200036281136406</v>
      </c>
      <c r="I86" s="113">
        <v>106116</v>
      </c>
      <c r="J86" s="111">
        <f t="shared" si="13"/>
        <v>12.500029448974351</v>
      </c>
      <c r="K86" s="113">
        <v>13583</v>
      </c>
      <c r="L86" s="110">
        <f t="shared" si="14"/>
        <v>1.6000216744451223</v>
      </c>
      <c r="M86" s="113">
        <v>8489</v>
      </c>
      <c r="N86" s="110">
        <f t="shared" si="15"/>
        <v>0.99996937306667477</v>
      </c>
      <c r="O86" s="113">
        <v>5942</v>
      </c>
      <c r="P86" s="110">
        <f t="shared" si="16"/>
        <v>0.69994322237745099</v>
      </c>
      <c r="Q86" s="112">
        <v>724983</v>
      </c>
      <c r="R86" s="127">
        <v>85.4</v>
      </c>
      <c r="S86" s="109">
        <v>5093</v>
      </c>
      <c r="T86" s="127">
        <v>0.6</v>
      </c>
      <c r="U86" s="109">
        <v>118850</v>
      </c>
      <c r="V86" s="126" t="s">
        <v>61</v>
      </c>
    </row>
    <row r="87" spans="1:23" ht="19.5" customHeight="1" x14ac:dyDescent="0.4">
      <c r="A87" s="51"/>
      <c r="B87" s="67">
        <v>23</v>
      </c>
      <c r="C87" s="95">
        <f t="shared" si="10"/>
        <v>2011</v>
      </c>
      <c r="D87" s="94">
        <v>825854</v>
      </c>
      <c r="E87" s="106">
        <f t="shared" si="9"/>
        <v>97.282213055083716</v>
      </c>
      <c r="F87" s="92">
        <f t="shared" si="8"/>
        <v>68.977573314156515</v>
      </c>
      <c r="G87" s="91">
        <v>694076</v>
      </c>
      <c r="H87" s="99">
        <f t="shared" si="12"/>
        <v>84.043426562079986</v>
      </c>
      <c r="I87" s="90">
        <v>104321</v>
      </c>
      <c r="J87" s="99">
        <f t="shared" si="13"/>
        <v>12.631893772991351</v>
      </c>
      <c r="K87" s="90">
        <v>13174</v>
      </c>
      <c r="L87" s="99">
        <f t="shared" si="14"/>
        <v>1.5951972140354105</v>
      </c>
      <c r="M87" s="90">
        <v>8502</v>
      </c>
      <c r="N87" s="99">
        <f t="shared" si="15"/>
        <v>1.0294797869841399</v>
      </c>
      <c r="O87" s="90">
        <v>5781</v>
      </c>
      <c r="P87" s="99">
        <f t="shared" si="16"/>
        <v>0.70000266390911714</v>
      </c>
      <c r="Q87" s="89">
        <v>707217</v>
      </c>
      <c r="R87" s="125">
        <v>85.7</v>
      </c>
      <c r="S87" s="74">
        <v>4836</v>
      </c>
      <c r="T87" s="125">
        <v>0.5</v>
      </c>
      <c r="U87" s="74">
        <v>113801</v>
      </c>
      <c r="V87" s="124" t="s">
        <v>60</v>
      </c>
    </row>
    <row r="88" spans="1:23" ht="19.5" customHeight="1" x14ac:dyDescent="0.4">
      <c r="A88" s="51"/>
      <c r="B88" s="67">
        <v>24</v>
      </c>
      <c r="C88" s="95">
        <f t="shared" si="10"/>
        <v>2012</v>
      </c>
      <c r="D88" s="94">
        <v>807060</v>
      </c>
      <c r="E88" s="93">
        <f t="shared" si="9"/>
        <v>97.724295093321572</v>
      </c>
      <c r="F88" s="92">
        <f t="shared" si="8"/>
        <v>67.407847293738556</v>
      </c>
      <c r="G88" s="91">
        <v>679201</v>
      </c>
      <c r="H88" s="99">
        <f t="shared" si="12"/>
        <v>84.1574356305603</v>
      </c>
      <c r="I88" s="90">
        <v>102388</v>
      </c>
      <c r="J88" s="99">
        <f t="shared" si="13"/>
        <v>12.686541273263449</v>
      </c>
      <c r="K88" s="90">
        <v>12098</v>
      </c>
      <c r="L88" s="99">
        <f t="shared" si="14"/>
        <v>1.4990211384531509</v>
      </c>
      <c r="M88" s="90">
        <v>7695</v>
      </c>
      <c r="N88" s="99">
        <f t="shared" si="15"/>
        <v>0.95346070924094872</v>
      </c>
      <c r="O88" s="90">
        <v>5678</v>
      </c>
      <c r="P88" s="99">
        <f t="shared" si="16"/>
        <v>0.70354124848214505</v>
      </c>
      <c r="Q88" s="89">
        <v>692979</v>
      </c>
      <c r="R88" s="88">
        <f>Q88/$D88*100</f>
        <v>85.86461973087502</v>
      </c>
      <c r="S88" s="74">
        <v>4507</v>
      </c>
      <c r="T88" s="88">
        <v>0.5</v>
      </c>
      <c r="U88" s="74">
        <v>109574</v>
      </c>
      <c r="V88" s="123">
        <f>U88/$D88*100</f>
        <v>13.576933561321338</v>
      </c>
      <c r="W88" s="121"/>
    </row>
    <row r="89" spans="1:23" ht="19.5" customHeight="1" x14ac:dyDescent="0.4">
      <c r="A89" s="51"/>
      <c r="B89" s="67">
        <v>25</v>
      </c>
      <c r="C89" s="95">
        <f t="shared" si="10"/>
        <v>2013</v>
      </c>
      <c r="D89" s="94">
        <v>793363</v>
      </c>
      <c r="E89" s="93">
        <f t="shared" si="9"/>
        <v>98.302852328203599</v>
      </c>
      <c r="F89" s="92">
        <f t="shared" si="8"/>
        <v>66.263836582784791</v>
      </c>
      <c r="G89" s="91">
        <v>667528</v>
      </c>
      <c r="H89" s="99">
        <v>84.2</v>
      </c>
      <c r="I89" s="90">
        <v>100049</v>
      </c>
      <c r="J89" s="122">
        <f t="shared" si="13"/>
        <v>12.610746909044156</v>
      </c>
      <c r="K89" s="90">
        <v>12473</v>
      </c>
      <c r="L89" s="99">
        <f t="shared" si="14"/>
        <v>1.5721680995962755</v>
      </c>
      <c r="M89" s="90">
        <v>7694</v>
      </c>
      <c r="N89" s="99">
        <v>0.9</v>
      </c>
      <c r="O89" s="90">
        <v>5619</v>
      </c>
      <c r="P89" s="87">
        <f t="shared" si="16"/>
        <v>0.70825082591449307</v>
      </c>
      <c r="Q89" s="89">
        <v>683585</v>
      </c>
      <c r="R89" s="88">
        <f>Q89/$D89*100</f>
        <v>86.162954410528343</v>
      </c>
      <c r="S89" s="74">
        <v>4925</v>
      </c>
      <c r="T89" s="88">
        <v>0.6</v>
      </c>
      <c r="U89" s="74">
        <v>104853</v>
      </c>
      <c r="V89" s="87">
        <v>13.2</v>
      </c>
    </row>
    <row r="90" spans="1:23" ht="19.5" customHeight="1" x14ac:dyDescent="0.4">
      <c r="A90" s="51"/>
      <c r="B90" s="67">
        <v>26</v>
      </c>
      <c r="C90" s="95">
        <f t="shared" si="10"/>
        <v>2014</v>
      </c>
      <c r="D90" s="94">
        <v>790165</v>
      </c>
      <c r="E90" s="93">
        <f t="shared" si="9"/>
        <v>99.596905829992068</v>
      </c>
      <c r="F90" s="92">
        <f t="shared" si="8"/>
        <v>65.99673092069601</v>
      </c>
      <c r="G90" s="91">
        <v>664745</v>
      </c>
      <c r="H90" s="99">
        <v>84.2</v>
      </c>
      <c r="I90" s="90">
        <v>97967</v>
      </c>
      <c r="J90" s="99">
        <f t="shared" si="13"/>
        <v>12.398296558313771</v>
      </c>
      <c r="K90" s="90">
        <v>14267</v>
      </c>
      <c r="L90" s="99">
        <f t="shared" si="14"/>
        <v>1.8055722538963381</v>
      </c>
      <c r="M90" s="90">
        <v>7462</v>
      </c>
      <c r="N90" s="99">
        <f>M90/$D90*100</f>
        <v>0.94435972233647392</v>
      </c>
      <c r="O90" s="90">
        <v>5724</v>
      </c>
      <c r="P90" s="87">
        <f t="shared" si="16"/>
        <v>0.72440566210854695</v>
      </c>
      <c r="Q90" s="89">
        <v>683326</v>
      </c>
      <c r="R90" s="98">
        <f>Q90/$D90*100</f>
        <v>86.478899976587158</v>
      </c>
      <c r="S90" s="74">
        <v>5087</v>
      </c>
      <c r="T90" s="88">
        <f>S90/$D90*100</f>
        <v>0.64378958825055532</v>
      </c>
      <c r="U90" s="74">
        <v>101752</v>
      </c>
      <c r="V90" s="96">
        <f>U90/$D90*100</f>
        <v>12.877310435162276</v>
      </c>
      <c r="W90" s="121"/>
    </row>
    <row r="91" spans="1:23" ht="19.5" customHeight="1" x14ac:dyDescent="0.4">
      <c r="A91" s="57"/>
      <c r="B91" s="120">
        <v>27</v>
      </c>
      <c r="C91" s="119">
        <f t="shared" si="10"/>
        <v>2015</v>
      </c>
      <c r="D91" s="118">
        <v>780411</v>
      </c>
      <c r="E91" s="117">
        <f t="shared" si="9"/>
        <v>98.76557427878987</v>
      </c>
      <c r="F91" s="116">
        <f t="shared" si="8"/>
        <v>65.182050299053103</v>
      </c>
      <c r="G91" s="115">
        <v>655259</v>
      </c>
      <c r="H91" s="110">
        <f t="shared" ref="H91:H96" si="17">G91/$D91*100</f>
        <v>83.963321890644806</v>
      </c>
      <c r="I91" s="113">
        <v>97056</v>
      </c>
      <c r="J91" s="114">
        <v>12.5</v>
      </c>
      <c r="K91" s="113">
        <v>15227</v>
      </c>
      <c r="L91" s="114">
        <v>2</v>
      </c>
      <c r="M91" s="113">
        <v>7704</v>
      </c>
      <c r="N91" s="110">
        <v>0.9</v>
      </c>
      <c r="O91" s="113">
        <v>5165</v>
      </c>
      <c r="P91" s="108">
        <v>0.6</v>
      </c>
      <c r="Q91" s="112">
        <v>674727</v>
      </c>
      <c r="R91" s="111">
        <v>86.4</v>
      </c>
      <c r="S91" s="109">
        <v>4819</v>
      </c>
      <c r="T91" s="110">
        <v>0.6</v>
      </c>
      <c r="U91" s="109">
        <v>100865</v>
      </c>
      <c r="V91" s="108">
        <v>13</v>
      </c>
    </row>
    <row r="92" spans="1:23" ht="19.5" customHeight="1" x14ac:dyDescent="0.4">
      <c r="A92" s="47"/>
      <c r="B92" s="146">
        <v>28</v>
      </c>
      <c r="C92" s="95">
        <f t="shared" si="10"/>
        <v>2016</v>
      </c>
      <c r="D92" s="107">
        <v>776408</v>
      </c>
      <c r="E92" s="106">
        <f t="shared" si="9"/>
        <v>99.48706514900482</v>
      </c>
      <c r="F92" s="105">
        <f t="shared" si="8"/>
        <v>64.847708846476053</v>
      </c>
      <c r="G92" s="104">
        <v>651811</v>
      </c>
      <c r="H92" s="103">
        <f t="shared" si="17"/>
        <v>83.952123110529513</v>
      </c>
      <c r="I92" s="102">
        <v>94523</v>
      </c>
      <c r="J92" s="99">
        <f>I92/$D92*100</f>
        <v>12.17439799692945</v>
      </c>
      <c r="K92" s="102">
        <v>16721</v>
      </c>
      <c r="L92" s="99">
        <v>2.1</v>
      </c>
      <c r="M92" s="102">
        <v>7875</v>
      </c>
      <c r="N92" s="99">
        <f>M92/$D92*100</f>
        <v>1.0142863030777631</v>
      </c>
      <c r="O92" s="102">
        <v>5478</v>
      </c>
      <c r="P92" s="87">
        <f>O92/$D92*100</f>
        <v>0.70555687215999841</v>
      </c>
      <c r="Q92" s="101">
        <v>674200</v>
      </c>
      <c r="R92" s="98">
        <v>86.9</v>
      </c>
      <c r="S92" s="100">
        <v>4505</v>
      </c>
      <c r="T92" s="88">
        <f>S92/$D92*100</f>
        <v>0.5802361644908347</v>
      </c>
      <c r="U92" s="100">
        <v>97703</v>
      </c>
      <c r="V92" s="96">
        <v>12.5</v>
      </c>
    </row>
    <row r="93" spans="1:23" ht="19.5" customHeight="1" x14ac:dyDescent="0.4">
      <c r="A93" s="51"/>
      <c r="B93" s="67">
        <v>29</v>
      </c>
      <c r="C93" s="95">
        <f t="shared" si="10"/>
        <v>2017</v>
      </c>
      <c r="D93" s="94">
        <v>768766</v>
      </c>
      <c r="E93" s="93">
        <f t="shared" si="9"/>
        <v>99.015723691667262</v>
      </c>
      <c r="F93" s="92">
        <f t="shared" si="8"/>
        <v>64.209428211803598</v>
      </c>
      <c r="G93" s="91">
        <v>645696</v>
      </c>
      <c r="H93" s="88">
        <f t="shared" si="17"/>
        <v>83.991227499655295</v>
      </c>
      <c r="I93" s="90">
        <v>93482</v>
      </c>
      <c r="J93" s="99">
        <f>I93/$D93*100</f>
        <v>12.160007076275486</v>
      </c>
      <c r="K93" s="90">
        <v>16266</v>
      </c>
      <c r="L93" s="99">
        <v>2.1</v>
      </c>
      <c r="M93" s="90">
        <v>7571</v>
      </c>
      <c r="N93" s="99">
        <f>M93/$D93*100</f>
        <v>0.98482503128390175</v>
      </c>
      <c r="O93" s="90">
        <v>5751</v>
      </c>
      <c r="P93" s="87">
        <f>O93/$D93*100</f>
        <v>0.74808199113904617</v>
      </c>
      <c r="Q93" s="89">
        <v>672252</v>
      </c>
      <c r="R93" s="98">
        <v>86.9</v>
      </c>
      <c r="S93" s="74">
        <v>4766</v>
      </c>
      <c r="T93" s="88">
        <f>S93/$D93*100</f>
        <v>0.61995457655515462</v>
      </c>
      <c r="U93" s="97">
        <v>91748</v>
      </c>
      <c r="V93" s="96">
        <v>12.5</v>
      </c>
    </row>
    <row r="94" spans="1:23" ht="19.5" customHeight="1" x14ac:dyDescent="0.4">
      <c r="A94" s="51"/>
      <c r="B94" s="67">
        <v>30</v>
      </c>
      <c r="C94" s="95">
        <f t="shared" si="10"/>
        <v>2018</v>
      </c>
      <c r="D94" s="94">
        <v>757237</v>
      </c>
      <c r="E94" s="93">
        <f t="shared" si="9"/>
        <v>98.50032389569779</v>
      </c>
      <c r="F94" s="92">
        <f t="shared" si="8"/>
        <v>63.24649476020209</v>
      </c>
      <c r="G94" s="91">
        <v>636348</v>
      </c>
      <c r="H94" s="88">
        <f t="shared" si="17"/>
        <v>84.035513320136232</v>
      </c>
      <c r="I94" s="90">
        <v>90739</v>
      </c>
      <c r="J94" s="88">
        <f>I94/$D94*100</f>
        <v>11.982906276370542</v>
      </c>
      <c r="K94" s="90">
        <v>16455</v>
      </c>
      <c r="L94" s="88">
        <f>K94/$D94*100</f>
        <v>2.1730316928517754</v>
      </c>
      <c r="M94" s="90">
        <v>7812</v>
      </c>
      <c r="N94" s="88">
        <f>M94/$D94*100</f>
        <v>1.0316453105170507</v>
      </c>
      <c r="O94" s="90">
        <v>5883</v>
      </c>
      <c r="P94" s="88">
        <f>O94/$D94*100</f>
        <v>0.77690340012439962</v>
      </c>
      <c r="Q94" s="89">
        <v>667613</v>
      </c>
      <c r="R94" s="88">
        <f>Q94/$D94*100</f>
        <v>88.164339566080358</v>
      </c>
      <c r="S94" s="74">
        <v>4320</v>
      </c>
      <c r="T94" s="88">
        <v>0.5</v>
      </c>
      <c r="U94" s="74">
        <v>85304</v>
      </c>
      <c r="V94" s="87">
        <f>U94/$D94*100</f>
        <v>11.265165331329557</v>
      </c>
    </row>
    <row r="95" spans="1:23" ht="19.5" customHeight="1" x14ac:dyDescent="0.4">
      <c r="A95" s="463" t="s">
        <v>15</v>
      </c>
      <c r="B95" s="67" t="s">
        <v>14</v>
      </c>
      <c r="C95" s="95">
        <f t="shared" si="10"/>
        <v>2019</v>
      </c>
      <c r="D95" s="94">
        <v>744263</v>
      </c>
      <c r="E95" s="93">
        <f t="shared" si="9"/>
        <v>98.286665865508411</v>
      </c>
      <c r="F95" s="92">
        <f t="shared" si="8"/>
        <v>62.162870976606122</v>
      </c>
      <c r="G95" s="91">
        <v>627368</v>
      </c>
      <c r="H95" s="88">
        <f t="shared" si="17"/>
        <v>84.29385848819571</v>
      </c>
      <c r="I95" s="90">
        <v>89456</v>
      </c>
      <c r="J95" s="88">
        <f>I95/$D95*100</f>
        <v>12.019407118182686</v>
      </c>
      <c r="K95" s="90">
        <v>15307</v>
      </c>
      <c r="L95" s="88">
        <f>K95/$D95*100</f>
        <v>2.0566654529380073</v>
      </c>
      <c r="M95" s="90">
        <v>7112</v>
      </c>
      <c r="N95" s="88">
        <f>M95/$D95*100</f>
        <v>0.95557618744986661</v>
      </c>
      <c r="O95" s="90">
        <v>5020</v>
      </c>
      <c r="P95" s="88">
        <f>O95/$D95*100</f>
        <v>0.67449275323373592</v>
      </c>
      <c r="Q95" s="89">
        <v>656641</v>
      </c>
      <c r="R95" s="88">
        <f>Q95/$D95*100</f>
        <v>88.227011150628215</v>
      </c>
      <c r="S95" s="74">
        <v>3946</v>
      </c>
      <c r="T95" s="88">
        <v>0.5</v>
      </c>
      <c r="U95" s="74">
        <v>83676</v>
      </c>
      <c r="V95" s="87">
        <f>U95/$D95*100</f>
        <v>11.242799924220336</v>
      </c>
    </row>
    <row r="96" spans="1:23" ht="19.5" customHeight="1" thickBot="1" x14ac:dyDescent="0.45">
      <c r="A96" s="22"/>
      <c r="B96" s="21">
        <v>2</v>
      </c>
      <c r="C96" s="86">
        <f t="shared" si="10"/>
        <v>2020</v>
      </c>
      <c r="D96" s="85">
        <v>702423</v>
      </c>
      <c r="E96" s="84">
        <f t="shared" si="9"/>
        <v>94.378331315677386</v>
      </c>
      <c r="F96" s="83">
        <f t="shared" si="8"/>
        <v>58.668280325638392</v>
      </c>
      <c r="G96" s="82">
        <v>598788</v>
      </c>
      <c r="H96" s="79">
        <f t="shared" si="17"/>
        <v>85.246069675964492</v>
      </c>
      <c r="I96" s="81">
        <v>78674</v>
      </c>
      <c r="J96" s="79">
        <f>I96/$D96*100</f>
        <v>11.200373564077486</v>
      </c>
      <c r="K96" s="81">
        <v>13862</v>
      </c>
      <c r="L96" s="79">
        <f>K96/$D96*100</f>
        <v>1.9734547416585164</v>
      </c>
      <c r="M96" s="81">
        <v>6785</v>
      </c>
      <c r="N96" s="79">
        <f>M96/$D96*100</f>
        <v>0.9659421744447434</v>
      </c>
      <c r="O96" s="81">
        <v>4314</v>
      </c>
      <c r="P96" s="79">
        <f>O96/$D96*100</f>
        <v>0.61415984385477129</v>
      </c>
      <c r="Q96" s="80">
        <v>626491</v>
      </c>
      <c r="R96" s="79">
        <f>Q96/$D96*100</f>
        <v>89.189989507746759</v>
      </c>
      <c r="S96" s="78">
        <v>3293</v>
      </c>
      <c r="T96" s="79">
        <f>S96/$D96*100</f>
        <v>0.46880583352196614</v>
      </c>
      <c r="U96" s="78">
        <v>72639</v>
      </c>
      <c r="V96" s="77">
        <f>U96/$D96*100</f>
        <v>10.341204658731277</v>
      </c>
    </row>
    <row r="97" spans="1:27" ht="15" customHeight="1" x14ac:dyDescent="0.4">
      <c r="A97" s="69"/>
      <c r="B97" s="67"/>
      <c r="C97" s="14"/>
      <c r="D97" s="76"/>
      <c r="E97" s="68"/>
      <c r="F97" s="68"/>
      <c r="G97" s="74"/>
      <c r="H97" s="75"/>
      <c r="I97" s="74"/>
      <c r="J97" s="75"/>
      <c r="K97" s="74"/>
      <c r="L97" s="68"/>
      <c r="M97" s="74"/>
      <c r="N97" s="68"/>
      <c r="O97" s="74"/>
      <c r="P97" s="68"/>
      <c r="Q97" s="7"/>
      <c r="R97" s="73"/>
      <c r="S97" s="7"/>
      <c r="T97" s="73"/>
      <c r="U97" s="7"/>
      <c r="V97" s="73"/>
    </row>
    <row r="98" spans="1:27" ht="15" customHeight="1" x14ac:dyDescent="0.4">
      <c r="A98" s="626" t="s">
        <v>12</v>
      </c>
      <c r="B98" s="626"/>
      <c r="C98" s="627" t="s">
        <v>59</v>
      </c>
      <c r="D98" s="627"/>
      <c r="E98" s="627"/>
      <c r="F98" s="627"/>
      <c r="G98" s="627"/>
      <c r="H98" s="627"/>
      <c r="I98" s="627"/>
      <c r="J98" s="627"/>
      <c r="K98" s="627"/>
      <c r="L98" s="627"/>
      <c r="M98" s="627"/>
      <c r="N98" s="627"/>
      <c r="O98" s="627"/>
      <c r="P98" s="627"/>
      <c r="Q98" s="627"/>
      <c r="R98" s="627"/>
      <c r="S98" s="627"/>
      <c r="T98" s="627"/>
      <c r="U98" s="627"/>
      <c r="V98" s="627"/>
      <c r="W98" s="69"/>
    </row>
    <row r="99" spans="1:27" ht="15" customHeight="1" x14ac:dyDescent="0.4">
      <c r="A99" s="69"/>
      <c r="C99" s="627" t="s">
        <v>58</v>
      </c>
      <c r="D99" s="627"/>
      <c r="E99" s="627"/>
      <c r="F99" s="627"/>
      <c r="G99" s="627"/>
      <c r="H99" s="627"/>
      <c r="I99" s="627"/>
      <c r="J99" s="627"/>
      <c r="K99" s="627"/>
      <c r="L99" s="627"/>
      <c r="M99" s="627"/>
      <c r="N99" s="627"/>
      <c r="O99" s="627"/>
      <c r="P99" s="627"/>
      <c r="Q99" s="627"/>
      <c r="R99" s="627"/>
      <c r="S99" s="627"/>
      <c r="T99" s="627"/>
      <c r="U99" s="627"/>
      <c r="V99" s="627"/>
      <c r="W99" s="72"/>
      <c r="X99" s="72"/>
      <c r="Y99" s="72"/>
      <c r="Z99" s="72"/>
      <c r="AA99" s="72"/>
    </row>
    <row r="100" spans="1:27" ht="15" customHeight="1" x14ac:dyDescent="0.4">
      <c r="A100" s="69"/>
      <c r="C100" s="627" t="s">
        <v>57</v>
      </c>
      <c r="D100" s="627"/>
      <c r="E100" s="627"/>
      <c r="F100" s="627"/>
      <c r="G100" s="627"/>
      <c r="H100" s="627"/>
      <c r="I100" s="627"/>
      <c r="J100" s="627"/>
      <c r="K100" s="627"/>
      <c r="L100" s="627"/>
      <c r="M100" s="627"/>
      <c r="N100" s="627"/>
      <c r="O100" s="627"/>
      <c r="P100" s="627"/>
      <c r="Q100" s="627"/>
      <c r="R100" s="627"/>
      <c r="S100" s="627"/>
      <c r="T100" s="627"/>
      <c r="U100" s="627"/>
      <c r="V100" s="627"/>
      <c r="W100" s="69"/>
    </row>
    <row r="101" spans="1:27" ht="15" customHeight="1" x14ac:dyDescent="0.4">
      <c r="A101" s="69"/>
      <c r="C101" s="627" t="s">
        <v>56</v>
      </c>
      <c r="D101" s="627"/>
      <c r="E101" s="627"/>
      <c r="F101" s="627"/>
      <c r="G101" s="627"/>
      <c r="H101" s="627"/>
      <c r="I101" s="627"/>
      <c r="J101" s="627"/>
      <c r="K101" s="627"/>
      <c r="L101" s="627"/>
      <c r="M101" s="627"/>
      <c r="N101" s="627"/>
      <c r="O101" s="627"/>
      <c r="P101" s="627"/>
      <c r="Q101" s="627"/>
      <c r="R101" s="627"/>
      <c r="S101" s="627"/>
      <c r="T101" s="627"/>
      <c r="U101" s="627"/>
      <c r="V101" s="627"/>
      <c r="W101" s="69"/>
    </row>
    <row r="102" spans="1:27" ht="15" customHeight="1" x14ac:dyDescent="0.4">
      <c r="A102" s="69"/>
      <c r="C102" s="627" t="s">
        <v>55</v>
      </c>
      <c r="D102" s="627"/>
      <c r="E102" s="627"/>
      <c r="F102" s="627"/>
      <c r="G102" s="627"/>
      <c r="H102" s="627"/>
      <c r="I102" s="627"/>
      <c r="J102" s="627"/>
      <c r="K102" s="627"/>
      <c r="L102" s="627"/>
      <c r="M102" s="627"/>
      <c r="N102" s="627"/>
      <c r="O102" s="627"/>
      <c r="P102" s="627"/>
      <c r="Q102" s="627"/>
      <c r="R102" s="627"/>
      <c r="S102" s="627"/>
      <c r="T102" s="627"/>
      <c r="U102" s="627"/>
      <c r="V102" s="627"/>
      <c r="W102" s="69"/>
    </row>
    <row r="103" spans="1:27" ht="15" customHeight="1" x14ac:dyDescent="0.4">
      <c r="A103" s="69"/>
      <c r="C103" s="628" t="s">
        <v>54</v>
      </c>
      <c r="D103" s="628"/>
      <c r="E103" s="628"/>
      <c r="F103" s="628"/>
      <c r="G103" s="628"/>
      <c r="H103" s="628"/>
      <c r="I103" s="628"/>
      <c r="J103" s="628"/>
      <c r="K103" s="628"/>
      <c r="L103" s="628"/>
      <c r="M103" s="628"/>
      <c r="N103" s="628"/>
      <c r="O103" s="628"/>
      <c r="P103" s="628"/>
      <c r="Q103" s="628"/>
      <c r="R103" s="628"/>
      <c r="S103" s="628"/>
      <c r="T103" s="628"/>
      <c r="U103" s="628"/>
      <c r="V103" s="628"/>
    </row>
    <row r="104" spans="1:27" ht="15" customHeight="1" x14ac:dyDescent="0.4">
      <c r="A104" s="69"/>
      <c r="C104" s="627" t="s">
        <v>53</v>
      </c>
      <c r="D104" s="627"/>
      <c r="E104" s="627"/>
      <c r="F104" s="627"/>
      <c r="G104" s="627"/>
      <c r="H104" s="627"/>
      <c r="I104" s="627"/>
      <c r="J104" s="627"/>
      <c r="K104" s="627"/>
      <c r="L104" s="627"/>
      <c r="M104" s="627"/>
      <c r="N104" s="627"/>
      <c r="O104" s="627"/>
      <c r="P104" s="627"/>
      <c r="Q104" s="627"/>
      <c r="R104" s="627"/>
      <c r="S104" s="627"/>
      <c r="T104" s="627"/>
      <c r="U104" s="627"/>
      <c r="V104" s="627"/>
      <c r="W104" s="69"/>
    </row>
    <row r="105" spans="1:27" ht="15" customHeight="1" x14ac:dyDescent="0.4">
      <c r="A105" s="69"/>
      <c r="C105" s="627" t="s">
        <v>52</v>
      </c>
      <c r="D105" s="627"/>
      <c r="E105" s="627"/>
      <c r="F105" s="627"/>
      <c r="G105" s="627"/>
      <c r="H105" s="627"/>
      <c r="I105" s="627"/>
      <c r="J105" s="627"/>
      <c r="K105" s="627"/>
      <c r="L105" s="627"/>
      <c r="M105" s="627"/>
      <c r="N105" s="627"/>
      <c r="O105" s="627"/>
      <c r="P105" s="627"/>
      <c r="Q105" s="627"/>
      <c r="R105" s="627"/>
      <c r="S105" s="627"/>
      <c r="T105" s="627"/>
      <c r="U105" s="627"/>
      <c r="V105" s="627"/>
      <c r="W105" s="69"/>
    </row>
    <row r="106" spans="1:27" ht="15" customHeight="1" x14ac:dyDescent="0.4">
      <c r="A106" s="69"/>
      <c r="B106" s="69"/>
      <c r="C106" s="627" t="s">
        <v>51</v>
      </c>
      <c r="D106" s="627"/>
      <c r="E106" s="627"/>
      <c r="F106" s="627"/>
      <c r="G106" s="627"/>
      <c r="H106" s="627"/>
      <c r="I106" s="627"/>
      <c r="J106" s="627"/>
      <c r="K106" s="627"/>
      <c r="L106" s="627"/>
      <c r="M106" s="627"/>
      <c r="N106" s="627"/>
      <c r="O106" s="627"/>
      <c r="P106" s="627"/>
      <c r="Q106" s="627"/>
      <c r="R106" s="627"/>
      <c r="S106" s="627"/>
      <c r="T106" s="627"/>
      <c r="U106" s="627"/>
      <c r="V106" s="627"/>
    </row>
    <row r="107" spans="1:27" ht="15" customHeight="1" x14ac:dyDescent="0.4">
      <c r="A107" s="69"/>
      <c r="B107" s="69"/>
      <c r="C107" s="627" t="s">
        <v>50</v>
      </c>
      <c r="D107" s="627"/>
      <c r="E107" s="627"/>
      <c r="F107" s="627"/>
      <c r="G107" s="627"/>
      <c r="H107" s="627"/>
      <c r="I107" s="627"/>
      <c r="J107" s="627"/>
      <c r="K107" s="627"/>
      <c r="L107" s="627"/>
      <c r="M107" s="627"/>
      <c r="N107" s="627"/>
      <c r="O107" s="627"/>
      <c r="P107" s="627"/>
      <c r="Q107" s="627"/>
      <c r="R107" s="627"/>
      <c r="S107" s="627"/>
      <c r="T107" s="627"/>
      <c r="U107" s="627"/>
      <c r="V107" s="627"/>
    </row>
    <row r="108" spans="1:27" ht="15" customHeight="1" x14ac:dyDescent="0.4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</row>
    <row r="109" spans="1:27" ht="15" customHeight="1" x14ac:dyDescent="0.4">
      <c r="A109" s="626" t="s">
        <v>49</v>
      </c>
      <c r="B109" s="626"/>
      <c r="C109" s="627" t="s">
        <v>48</v>
      </c>
      <c r="D109" s="627"/>
      <c r="E109" s="627"/>
      <c r="F109" s="627"/>
      <c r="G109" s="627"/>
      <c r="H109" s="627"/>
      <c r="I109" s="627"/>
      <c r="J109" s="627"/>
      <c r="K109" s="627"/>
      <c r="L109" s="627"/>
      <c r="M109" s="627"/>
      <c r="N109" s="627"/>
      <c r="O109" s="627"/>
      <c r="P109" s="627"/>
      <c r="Q109" s="627"/>
      <c r="R109" s="627"/>
      <c r="S109" s="627"/>
      <c r="T109" s="627"/>
      <c r="U109" s="627"/>
      <c r="V109" s="627"/>
      <c r="W109" s="69"/>
    </row>
    <row r="110" spans="1:27" ht="15" customHeight="1" x14ac:dyDescent="0.4">
      <c r="A110" s="69"/>
      <c r="C110" s="627" t="s">
        <v>47</v>
      </c>
      <c r="D110" s="627"/>
      <c r="E110" s="627"/>
      <c r="F110" s="627"/>
      <c r="G110" s="627"/>
      <c r="H110" s="627"/>
      <c r="I110" s="627"/>
      <c r="J110" s="627"/>
      <c r="K110" s="627"/>
      <c r="L110" s="627"/>
      <c r="M110" s="627"/>
      <c r="N110" s="627"/>
      <c r="O110" s="627"/>
      <c r="P110" s="627"/>
      <c r="Q110" s="627"/>
      <c r="R110" s="627"/>
      <c r="S110" s="627"/>
      <c r="T110" s="627"/>
      <c r="U110" s="627"/>
      <c r="V110" s="627"/>
      <c r="W110" s="69"/>
    </row>
    <row r="111" spans="1:27" ht="15" customHeight="1" x14ac:dyDescent="0.4">
      <c r="A111" s="69"/>
      <c r="C111" s="627" t="s">
        <v>46</v>
      </c>
      <c r="D111" s="627"/>
      <c r="E111" s="627"/>
      <c r="F111" s="627"/>
      <c r="G111" s="627"/>
      <c r="H111" s="627"/>
      <c r="I111" s="627"/>
      <c r="J111" s="627"/>
      <c r="K111" s="627"/>
      <c r="L111" s="627"/>
      <c r="M111" s="627"/>
      <c r="N111" s="627"/>
      <c r="O111" s="627"/>
      <c r="P111" s="627"/>
      <c r="Q111" s="627"/>
      <c r="R111" s="627"/>
      <c r="S111" s="627"/>
      <c r="T111" s="627"/>
      <c r="U111" s="627"/>
      <c r="V111" s="627"/>
      <c r="W111" s="69"/>
    </row>
    <row r="112" spans="1:27" ht="15" customHeight="1" x14ac:dyDescent="0.4">
      <c r="A112" s="69"/>
      <c r="C112" s="627" t="s">
        <v>45</v>
      </c>
      <c r="D112" s="627"/>
      <c r="E112" s="627"/>
      <c r="F112" s="627"/>
      <c r="G112" s="627"/>
      <c r="H112" s="627"/>
      <c r="I112" s="627"/>
      <c r="J112" s="627"/>
      <c r="K112" s="627"/>
      <c r="L112" s="627"/>
      <c r="M112" s="627"/>
      <c r="N112" s="627"/>
      <c r="O112" s="627"/>
      <c r="P112" s="627"/>
      <c r="Q112" s="627"/>
      <c r="R112" s="627"/>
      <c r="S112" s="627"/>
      <c r="T112" s="627"/>
      <c r="U112" s="627"/>
      <c r="V112" s="627"/>
      <c r="W112" s="69"/>
    </row>
    <row r="113" spans="1:16" x14ac:dyDescent="0.4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8"/>
    </row>
    <row r="114" spans="1:16" x14ac:dyDescent="0.4">
      <c r="A114" s="67"/>
      <c r="B114" s="67"/>
      <c r="C114" s="67"/>
      <c r="D114" s="66"/>
    </row>
    <row r="115" spans="1:16" x14ac:dyDescent="0.4">
      <c r="A115" s="67"/>
      <c r="B115" s="67"/>
    </row>
    <row r="116" spans="1:16" x14ac:dyDescent="0.4">
      <c r="A116" s="69"/>
      <c r="B116" s="69" t="s">
        <v>44</v>
      </c>
      <c r="D116" s="66"/>
    </row>
    <row r="117" spans="1:16" x14ac:dyDescent="0.4">
      <c r="A117" s="69"/>
      <c r="B117" s="69"/>
      <c r="C117" s="69"/>
      <c r="D117" s="66"/>
    </row>
    <row r="118" spans="1:16" x14ac:dyDescent="0.4">
      <c r="A118" s="65"/>
      <c r="C118" s="69"/>
      <c r="D118" s="69"/>
      <c r="E118" s="69"/>
      <c r="F118" s="69"/>
    </row>
    <row r="119" spans="1:16" x14ac:dyDescent="0.4">
      <c r="A119" s="69"/>
      <c r="C119" s="69"/>
      <c r="D119" s="69"/>
      <c r="E119" s="69"/>
      <c r="F119" s="69"/>
      <c r="H119" s="69"/>
      <c r="J119" s="69"/>
      <c r="K119" s="69"/>
      <c r="L119" s="69"/>
      <c r="M119" s="69"/>
      <c r="N119" s="69"/>
      <c r="O119" s="69"/>
      <c r="P119" s="69"/>
    </row>
  </sheetData>
  <mergeCells count="23">
    <mergeCell ref="A1:V1"/>
    <mergeCell ref="Q3:V3"/>
    <mergeCell ref="U2:V2"/>
    <mergeCell ref="C99:V99"/>
    <mergeCell ref="A3:C4"/>
    <mergeCell ref="D3:D4"/>
    <mergeCell ref="G3:P3"/>
    <mergeCell ref="A61:V61"/>
    <mergeCell ref="C98:V98"/>
    <mergeCell ref="A98:B98"/>
    <mergeCell ref="C100:V100"/>
    <mergeCell ref="C103:V103"/>
    <mergeCell ref="C104:V104"/>
    <mergeCell ref="C107:V107"/>
    <mergeCell ref="C101:V101"/>
    <mergeCell ref="C102:V102"/>
    <mergeCell ref="A109:B109"/>
    <mergeCell ref="C109:V109"/>
    <mergeCell ref="C112:V112"/>
    <mergeCell ref="C105:V105"/>
    <mergeCell ref="C106:V106"/>
    <mergeCell ref="C111:V111"/>
    <mergeCell ref="C110:V110"/>
  </mergeCells>
  <phoneticPr fontId="1"/>
  <pageMargins left="0.6692913385826772" right="0.47244094488188981" top="0.98425196850393704" bottom="0.78740157480314965" header="0.51181102362204722" footer="0.51181102362204722"/>
  <pageSetup paperSize="9" scale="59" orientation="portrait" r:id="rId1"/>
  <headerFooter alignWithMargins="0"/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FEAF-AA0D-4115-9B74-3DFF550A21D7}">
  <dimension ref="A1:N72"/>
  <sheetViews>
    <sheetView zoomScaleNormal="100" workbookViewId="0">
      <selection sqref="A1:M1"/>
    </sheetView>
  </sheetViews>
  <sheetFormatPr defaultRowHeight="13.5" x14ac:dyDescent="0.4"/>
  <cols>
    <col min="1" max="1" width="8.5" style="71" bestFit="1" customWidth="1"/>
    <col min="2" max="2" width="2.5" style="71" customWidth="1"/>
    <col min="3" max="3" width="7.625" style="71" bestFit="1" customWidth="1"/>
    <col min="4" max="4" width="6" style="71" bestFit="1" customWidth="1"/>
    <col min="5" max="5" width="7.875" style="71" bestFit="1" customWidth="1"/>
    <col min="6" max="6" width="8.25" style="71" bestFit="1" customWidth="1"/>
    <col min="7" max="7" width="7.125" style="71" bestFit="1" customWidth="1"/>
    <col min="8" max="8" width="7.625" style="71" bestFit="1" customWidth="1"/>
    <col min="9" max="10" width="7.125" style="71" bestFit="1" customWidth="1"/>
    <col min="11" max="11" width="7.875" style="71" bestFit="1" customWidth="1"/>
    <col min="12" max="12" width="7.625" style="71" bestFit="1" customWidth="1"/>
    <col min="13" max="13" width="6.75" style="71" bestFit="1" customWidth="1"/>
    <col min="14" max="16384" width="9" style="71"/>
  </cols>
  <sheetData>
    <row r="1" spans="1:14" ht="21" x14ac:dyDescent="0.4">
      <c r="A1" s="643" t="s">
        <v>393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</row>
    <row r="2" spans="1:14" ht="14.25" thickBot="1" x14ac:dyDescent="0.45">
      <c r="A2" s="633" t="s">
        <v>378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</row>
    <row r="3" spans="1:14" s="176" customFormat="1" ht="12" customHeight="1" x14ac:dyDescent="0.4">
      <c r="A3" s="652" t="s">
        <v>164</v>
      </c>
      <c r="B3" s="655" t="s">
        <v>163</v>
      </c>
      <c r="C3" s="656"/>
      <c r="D3" s="209"/>
      <c r="E3" s="646" t="s">
        <v>162</v>
      </c>
      <c r="F3" s="647"/>
      <c r="G3" s="647"/>
      <c r="H3" s="647" t="s">
        <v>161</v>
      </c>
      <c r="I3" s="647"/>
      <c r="J3" s="665" t="s">
        <v>160</v>
      </c>
      <c r="K3" s="672" t="s">
        <v>159</v>
      </c>
      <c r="L3" s="673"/>
      <c r="M3" s="648" t="s">
        <v>158</v>
      </c>
    </row>
    <row r="4" spans="1:14" s="176" customFormat="1" ht="12" customHeight="1" x14ac:dyDescent="0.4">
      <c r="A4" s="653"/>
      <c r="B4" s="657"/>
      <c r="C4" s="658"/>
      <c r="D4" s="208"/>
      <c r="E4" s="644" t="s">
        <v>157</v>
      </c>
      <c r="F4" s="645"/>
      <c r="G4" s="671" t="s">
        <v>156</v>
      </c>
      <c r="H4" s="668" t="s">
        <v>157</v>
      </c>
      <c r="I4" s="671" t="s">
        <v>156</v>
      </c>
      <c r="J4" s="666"/>
      <c r="K4" s="674"/>
      <c r="L4" s="675"/>
      <c r="M4" s="649"/>
    </row>
    <row r="5" spans="1:14" s="176" customFormat="1" ht="12" customHeight="1" x14ac:dyDescent="0.4">
      <c r="A5" s="653"/>
      <c r="B5" s="657"/>
      <c r="C5" s="658"/>
      <c r="D5" s="661" t="s">
        <v>155</v>
      </c>
      <c r="E5" s="663" t="s">
        <v>154</v>
      </c>
      <c r="F5" s="671" t="s">
        <v>153</v>
      </c>
      <c r="G5" s="666"/>
      <c r="H5" s="670"/>
      <c r="I5" s="666"/>
      <c r="J5" s="666"/>
      <c r="K5" s="668" t="s">
        <v>152</v>
      </c>
      <c r="L5" s="668" t="s">
        <v>151</v>
      </c>
      <c r="M5" s="649"/>
    </row>
    <row r="6" spans="1:14" s="176" customFormat="1" ht="12" x14ac:dyDescent="0.4">
      <c r="A6" s="654"/>
      <c r="B6" s="659"/>
      <c r="C6" s="660"/>
      <c r="D6" s="662"/>
      <c r="E6" s="664"/>
      <c r="F6" s="667"/>
      <c r="G6" s="667"/>
      <c r="H6" s="669"/>
      <c r="I6" s="667"/>
      <c r="J6" s="667"/>
      <c r="K6" s="669"/>
      <c r="L6" s="669"/>
      <c r="M6" s="650"/>
    </row>
    <row r="7" spans="1:14" x14ac:dyDescent="0.4">
      <c r="A7" s="191" t="s">
        <v>150</v>
      </c>
      <c r="B7" s="202" t="s">
        <v>149</v>
      </c>
      <c r="C7" s="201">
        <f t="shared" ref="C7:C13" si="0">SUM(F7:I7)</f>
        <v>18454</v>
      </c>
      <c r="D7" s="189">
        <f t="shared" ref="D7:D38" si="1">C7/C$61*100</f>
        <v>2.6271918772591443</v>
      </c>
      <c r="E7" s="207">
        <v>345</v>
      </c>
      <c r="F7" s="205">
        <v>12</v>
      </c>
      <c r="G7" s="206">
        <v>0</v>
      </c>
      <c r="H7" s="205">
        <v>16515</v>
      </c>
      <c r="I7" s="206">
        <v>1927</v>
      </c>
      <c r="J7" s="205">
        <v>1980</v>
      </c>
      <c r="K7" s="206">
        <v>0</v>
      </c>
      <c r="L7" s="205">
        <v>1985</v>
      </c>
      <c r="M7" s="204">
        <v>254</v>
      </c>
    </row>
    <row r="8" spans="1:14" x14ac:dyDescent="0.4">
      <c r="A8" s="203" t="s">
        <v>148</v>
      </c>
      <c r="B8" s="202" t="s">
        <v>147</v>
      </c>
      <c r="C8" s="201">
        <f t="shared" si="0"/>
        <v>23433</v>
      </c>
      <c r="D8" s="197">
        <f t="shared" si="1"/>
        <v>3.3360240197146167</v>
      </c>
      <c r="E8" s="101">
        <v>922</v>
      </c>
      <c r="F8" s="200">
        <v>694</v>
      </c>
      <c r="G8" s="100">
        <v>3970</v>
      </c>
      <c r="H8" s="200">
        <v>18279</v>
      </c>
      <c r="I8" s="100">
        <v>490</v>
      </c>
      <c r="J8" s="200">
        <v>1028</v>
      </c>
      <c r="K8" s="100">
        <v>0</v>
      </c>
      <c r="L8" s="200">
        <v>5891</v>
      </c>
      <c r="M8" s="199">
        <v>1957</v>
      </c>
      <c r="N8" s="176"/>
    </row>
    <row r="9" spans="1:14" x14ac:dyDescent="0.4">
      <c r="A9" s="142" t="s">
        <v>146</v>
      </c>
      <c r="B9" s="198"/>
      <c r="C9" s="307">
        <f t="shared" si="0"/>
        <v>1722</v>
      </c>
      <c r="D9" s="197">
        <f t="shared" si="1"/>
        <v>0.24515142585023555</v>
      </c>
      <c r="E9" s="89">
        <v>5</v>
      </c>
      <c r="F9" s="188">
        <v>4</v>
      </c>
      <c r="G9" s="74">
        <v>0</v>
      </c>
      <c r="H9" s="188">
        <v>1521</v>
      </c>
      <c r="I9" s="74">
        <v>197</v>
      </c>
      <c r="J9" s="188">
        <v>6</v>
      </c>
      <c r="K9" s="74">
        <v>0</v>
      </c>
      <c r="L9" s="188">
        <v>211</v>
      </c>
      <c r="M9" s="187">
        <v>252</v>
      </c>
    </row>
    <row r="10" spans="1:14" x14ac:dyDescent="0.4">
      <c r="A10" s="142" t="s">
        <v>145</v>
      </c>
      <c r="B10" s="198"/>
      <c r="C10" s="307">
        <f t="shared" si="0"/>
        <v>1790</v>
      </c>
      <c r="D10" s="197">
        <f t="shared" si="1"/>
        <v>0.25483220224850267</v>
      </c>
      <c r="E10" s="89">
        <v>0</v>
      </c>
      <c r="F10" s="188">
        <v>0</v>
      </c>
      <c r="G10" s="74">
        <v>0</v>
      </c>
      <c r="H10" s="188">
        <v>1622</v>
      </c>
      <c r="I10" s="74">
        <v>168</v>
      </c>
      <c r="J10" s="188">
        <v>126</v>
      </c>
      <c r="K10" s="74">
        <v>0</v>
      </c>
      <c r="L10" s="188">
        <v>149</v>
      </c>
      <c r="M10" s="187">
        <v>861</v>
      </c>
      <c r="N10" s="176"/>
    </row>
    <row r="11" spans="1:14" x14ac:dyDescent="0.4">
      <c r="A11" s="142" t="s">
        <v>144</v>
      </c>
      <c r="B11" s="198"/>
      <c r="C11" s="307">
        <f t="shared" si="0"/>
        <v>2149</v>
      </c>
      <c r="D11" s="197">
        <f t="shared" si="1"/>
        <v>0.30594100705700128</v>
      </c>
      <c r="E11" s="89">
        <v>33</v>
      </c>
      <c r="F11" s="188">
        <v>190</v>
      </c>
      <c r="G11" s="74">
        <v>184</v>
      </c>
      <c r="H11" s="188">
        <v>1758</v>
      </c>
      <c r="I11" s="74">
        <v>17</v>
      </c>
      <c r="J11" s="188">
        <v>74</v>
      </c>
      <c r="K11" s="74">
        <v>0</v>
      </c>
      <c r="L11" s="188">
        <v>516</v>
      </c>
      <c r="M11" s="187">
        <v>44</v>
      </c>
      <c r="N11" s="71" t="s">
        <v>143</v>
      </c>
    </row>
    <row r="12" spans="1:14" x14ac:dyDescent="0.4">
      <c r="A12" s="142" t="s">
        <v>142</v>
      </c>
      <c r="B12" s="198"/>
      <c r="C12" s="307">
        <f t="shared" si="0"/>
        <v>3138</v>
      </c>
      <c r="D12" s="197">
        <f t="shared" si="1"/>
        <v>0.44673935790826896</v>
      </c>
      <c r="E12" s="89">
        <v>90</v>
      </c>
      <c r="F12" s="188">
        <v>5</v>
      </c>
      <c r="G12" s="74">
        <v>434</v>
      </c>
      <c r="H12" s="188">
        <v>1828</v>
      </c>
      <c r="I12" s="74">
        <v>871</v>
      </c>
      <c r="J12" s="188">
        <v>1275</v>
      </c>
      <c r="K12" s="74">
        <v>3</v>
      </c>
      <c r="L12" s="188">
        <v>1127</v>
      </c>
      <c r="M12" s="187">
        <v>15</v>
      </c>
      <c r="N12" s="176"/>
    </row>
    <row r="13" spans="1:14" x14ac:dyDescent="0.4">
      <c r="A13" s="145" t="s">
        <v>141</v>
      </c>
      <c r="B13" s="195"/>
      <c r="C13" s="194">
        <f t="shared" si="0"/>
        <v>2873</v>
      </c>
      <c r="D13" s="197">
        <f t="shared" si="1"/>
        <v>0.40901280282678676</v>
      </c>
      <c r="E13" s="112">
        <v>2830</v>
      </c>
      <c r="F13" s="193">
        <v>0</v>
      </c>
      <c r="G13" s="109">
        <v>302</v>
      </c>
      <c r="H13" s="193">
        <v>1783</v>
      </c>
      <c r="I13" s="109">
        <v>788</v>
      </c>
      <c r="J13" s="193">
        <v>262</v>
      </c>
      <c r="K13" s="109">
        <v>0</v>
      </c>
      <c r="L13" s="193">
        <v>909</v>
      </c>
      <c r="M13" s="192">
        <v>3177</v>
      </c>
    </row>
    <row r="14" spans="1:14" x14ac:dyDescent="0.4">
      <c r="A14" s="196" t="s">
        <v>93</v>
      </c>
      <c r="B14" s="198"/>
      <c r="C14" s="307">
        <f>SUM(C8:C13)</f>
        <v>35105</v>
      </c>
      <c r="D14" s="189">
        <f t="shared" si="1"/>
        <v>4.9977008156054117</v>
      </c>
      <c r="E14" s="207">
        <f t="shared" ref="E14:M14" si="2">SUM(E8:E13)</f>
        <v>3880</v>
      </c>
      <c r="F14" s="205">
        <f t="shared" si="2"/>
        <v>893</v>
      </c>
      <c r="G14" s="206">
        <f t="shared" si="2"/>
        <v>4890</v>
      </c>
      <c r="H14" s="205">
        <f t="shared" si="2"/>
        <v>26791</v>
      </c>
      <c r="I14" s="206">
        <f t="shared" si="2"/>
        <v>2531</v>
      </c>
      <c r="J14" s="205">
        <f t="shared" si="2"/>
        <v>2771</v>
      </c>
      <c r="K14" s="206">
        <f t="shared" si="2"/>
        <v>3</v>
      </c>
      <c r="L14" s="205">
        <f t="shared" si="2"/>
        <v>8803</v>
      </c>
      <c r="M14" s="204">
        <f t="shared" si="2"/>
        <v>6306</v>
      </c>
      <c r="N14" s="176"/>
    </row>
    <row r="15" spans="1:14" x14ac:dyDescent="0.4">
      <c r="A15" s="203" t="s">
        <v>140</v>
      </c>
      <c r="B15" s="202"/>
      <c r="C15" s="201">
        <f t="shared" ref="C15:C24" si="3">SUM(F15:I15)</f>
        <v>3534</v>
      </c>
      <c r="D15" s="197">
        <f t="shared" si="1"/>
        <v>0.50311564399229525</v>
      </c>
      <c r="E15" s="101">
        <v>15</v>
      </c>
      <c r="F15" s="200">
        <v>27</v>
      </c>
      <c r="G15" s="100">
        <v>598</v>
      </c>
      <c r="H15" s="200">
        <v>2715</v>
      </c>
      <c r="I15" s="100">
        <v>194</v>
      </c>
      <c r="J15" s="200">
        <v>780</v>
      </c>
      <c r="K15" s="100">
        <v>11</v>
      </c>
      <c r="L15" s="200">
        <v>24</v>
      </c>
      <c r="M15" s="199">
        <v>165</v>
      </c>
    </row>
    <row r="16" spans="1:14" x14ac:dyDescent="0.4">
      <c r="A16" s="142" t="s">
        <v>139</v>
      </c>
      <c r="B16" s="198"/>
      <c r="C16" s="307">
        <f t="shared" si="3"/>
        <v>1986</v>
      </c>
      <c r="D16" s="197">
        <f t="shared" si="1"/>
        <v>0.28273561657291973</v>
      </c>
      <c r="E16" s="89">
        <v>0</v>
      </c>
      <c r="F16" s="188">
        <v>36</v>
      </c>
      <c r="G16" s="74">
        <v>19</v>
      </c>
      <c r="H16" s="188">
        <v>1510</v>
      </c>
      <c r="I16" s="74">
        <v>421</v>
      </c>
      <c r="J16" s="188">
        <v>337</v>
      </c>
      <c r="K16" s="74">
        <v>45</v>
      </c>
      <c r="L16" s="188">
        <v>392</v>
      </c>
      <c r="M16" s="187">
        <v>355</v>
      </c>
    </row>
    <row r="17" spans="1:13" x14ac:dyDescent="0.4">
      <c r="A17" s="142" t="s">
        <v>138</v>
      </c>
      <c r="B17" s="198" t="s">
        <v>137</v>
      </c>
      <c r="C17" s="307">
        <f t="shared" si="3"/>
        <v>43190</v>
      </c>
      <c r="D17" s="197">
        <f t="shared" si="1"/>
        <v>6.1487166564876148</v>
      </c>
      <c r="E17" s="89">
        <v>1768</v>
      </c>
      <c r="F17" s="188">
        <v>905</v>
      </c>
      <c r="G17" s="74">
        <v>106</v>
      </c>
      <c r="H17" s="188">
        <v>41033</v>
      </c>
      <c r="I17" s="74">
        <v>1146</v>
      </c>
      <c r="J17" s="188">
        <v>1610</v>
      </c>
      <c r="K17" s="74">
        <v>1508</v>
      </c>
      <c r="L17" s="188">
        <v>11718</v>
      </c>
      <c r="M17" s="187">
        <v>1917</v>
      </c>
    </row>
    <row r="18" spans="1:13" x14ac:dyDescent="0.4">
      <c r="A18" s="142" t="s">
        <v>136</v>
      </c>
      <c r="B18" s="198"/>
      <c r="C18" s="307">
        <f t="shared" si="3"/>
        <v>2658</v>
      </c>
      <c r="D18" s="197">
        <f t="shared" si="1"/>
        <v>0.3784044656852068</v>
      </c>
      <c r="E18" s="89">
        <v>340</v>
      </c>
      <c r="F18" s="188">
        <v>79</v>
      </c>
      <c r="G18" s="74">
        <v>0</v>
      </c>
      <c r="H18" s="188">
        <v>2553</v>
      </c>
      <c r="I18" s="74">
        <v>26</v>
      </c>
      <c r="J18" s="188">
        <v>6</v>
      </c>
      <c r="K18" s="74">
        <v>0</v>
      </c>
      <c r="L18" s="188">
        <v>2</v>
      </c>
      <c r="M18" s="187">
        <v>0</v>
      </c>
    </row>
    <row r="19" spans="1:13" x14ac:dyDescent="0.4">
      <c r="A19" s="142" t="s">
        <v>135</v>
      </c>
      <c r="B19" s="198" t="s">
        <v>134</v>
      </c>
      <c r="C19" s="307">
        <f t="shared" si="3"/>
        <v>261441</v>
      </c>
      <c r="D19" s="197">
        <f t="shared" si="1"/>
        <v>37.219880328519992</v>
      </c>
      <c r="E19" s="89">
        <v>7731</v>
      </c>
      <c r="F19" s="188">
        <v>1354</v>
      </c>
      <c r="G19" s="74">
        <v>2415</v>
      </c>
      <c r="H19" s="188">
        <v>223021</v>
      </c>
      <c r="I19" s="74">
        <v>34651</v>
      </c>
      <c r="J19" s="188">
        <v>28953</v>
      </c>
      <c r="K19" s="74">
        <v>6292</v>
      </c>
      <c r="L19" s="188">
        <v>66886</v>
      </c>
      <c r="M19" s="187">
        <v>39133</v>
      </c>
    </row>
    <row r="20" spans="1:13" x14ac:dyDescent="0.4">
      <c r="A20" s="142" t="s">
        <v>133</v>
      </c>
      <c r="B20" s="198"/>
      <c r="C20" s="307">
        <f t="shared" si="3"/>
        <v>344</v>
      </c>
      <c r="D20" s="197">
        <f t="shared" si="1"/>
        <v>4.8973339426527887E-2</v>
      </c>
      <c r="E20" s="89">
        <v>0</v>
      </c>
      <c r="F20" s="188">
        <v>0</v>
      </c>
      <c r="G20" s="74">
        <v>0</v>
      </c>
      <c r="H20" s="188">
        <v>291</v>
      </c>
      <c r="I20" s="74">
        <v>53</v>
      </c>
      <c r="J20" s="188">
        <v>11</v>
      </c>
      <c r="K20" s="74">
        <v>0</v>
      </c>
      <c r="L20" s="188">
        <v>63</v>
      </c>
      <c r="M20" s="187">
        <v>2</v>
      </c>
    </row>
    <row r="21" spans="1:13" x14ac:dyDescent="0.4">
      <c r="A21" s="142" t="s">
        <v>132</v>
      </c>
      <c r="B21" s="198"/>
      <c r="C21" s="307">
        <f t="shared" si="3"/>
        <v>78</v>
      </c>
      <c r="D21" s="197">
        <f t="shared" si="1"/>
        <v>1.1104419986247603E-2</v>
      </c>
      <c r="E21" s="89">
        <v>0</v>
      </c>
      <c r="F21" s="188">
        <v>0</v>
      </c>
      <c r="G21" s="74">
        <v>0</v>
      </c>
      <c r="H21" s="188">
        <v>67</v>
      </c>
      <c r="I21" s="74">
        <v>11</v>
      </c>
      <c r="J21" s="188">
        <v>6</v>
      </c>
      <c r="K21" s="74">
        <v>0</v>
      </c>
      <c r="L21" s="188">
        <v>16</v>
      </c>
      <c r="M21" s="187">
        <v>0</v>
      </c>
    </row>
    <row r="22" spans="1:13" x14ac:dyDescent="0.4">
      <c r="A22" s="142" t="s">
        <v>131</v>
      </c>
      <c r="B22" s="198"/>
      <c r="C22" s="307">
        <f t="shared" si="3"/>
        <v>5552</v>
      </c>
      <c r="D22" s="197">
        <f t="shared" si="1"/>
        <v>0.79040692004675239</v>
      </c>
      <c r="E22" s="89">
        <v>630</v>
      </c>
      <c r="F22" s="188">
        <v>293</v>
      </c>
      <c r="G22" s="74">
        <v>3</v>
      </c>
      <c r="H22" s="188">
        <v>4968</v>
      </c>
      <c r="I22" s="74">
        <v>288</v>
      </c>
      <c r="J22" s="188">
        <v>121</v>
      </c>
      <c r="K22" s="74">
        <v>0</v>
      </c>
      <c r="L22" s="188">
        <v>1898</v>
      </c>
      <c r="M22" s="187">
        <v>35</v>
      </c>
    </row>
    <row r="23" spans="1:13" x14ac:dyDescent="0.4">
      <c r="A23" s="142" t="s">
        <v>130</v>
      </c>
      <c r="B23" s="198"/>
      <c r="C23" s="307">
        <f t="shared" si="3"/>
        <v>1593</v>
      </c>
      <c r="D23" s="197">
        <f t="shared" si="1"/>
        <v>0.22678642356528758</v>
      </c>
      <c r="E23" s="89">
        <v>48</v>
      </c>
      <c r="F23" s="188">
        <v>0</v>
      </c>
      <c r="G23" s="74">
        <v>0</v>
      </c>
      <c r="H23" s="188">
        <v>1477</v>
      </c>
      <c r="I23" s="74">
        <v>116</v>
      </c>
      <c r="J23" s="188">
        <v>61</v>
      </c>
      <c r="K23" s="74">
        <v>0</v>
      </c>
      <c r="L23" s="188">
        <v>33</v>
      </c>
      <c r="M23" s="187">
        <v>0</v>
      </c>
    </row>
    <row r="24" spans="1:13" x14ac:dyDescent="0.4">
      <c r="A24" s="145" t="s">
        <v>129</v>
      </c>
      <c r="B24" s="195"/>
      <c r="C24" s="194">
        <f t="shared" si="3"/>
        <v>7114</v>
      </c>
      <c r="D24" s="197">
        <f t="shared" si="1"/>
        <v>1.0127800484893006</v>
      </c>
      <c r="E24" s="112">
        <v>1311</v>
      </c>
      <c r="F24" s="193">
        <v>24</v>
      </c>
      <c r="G24" s="109">
        <v>343</v>
      </c>
      <c r="H24" s="193">
        <v>6190</v>
      </c>
      <c r="I24" s="109">
        <v>557</v>
      </c>
      <c r="J24" s="193">
        <v>1347</v>
      </c>
      <c r="K24" s="109">
        <v>12</v>
      </c>
      <c r="L24" s="193">
        <v>281</v>
      </c>
      <c r="M24" s="192">
        <v>596</v>
      </c>
    </row>
    <row r="25" spans="1:13" x14ac:dyDescent="0.4">
      <c r="A25" s="196" t="s">
        <v>93</v>
      </c>
      <c r="B25" s="198"/>
      <c r="C25" s="307">
        <f>SUM(C15:C24)</f>
        <v>327490</v>
      </c>
      <c r="D25" s="189">
        <f t="shared" si="1"/>
        <v>46.622903862772148</v>
      </c>
      <c r="E25" s="89">
        <f t="shared" ref="E25:M25" si="4">SUM(E15:E24)</f>
        <v>11843</v>
      </c>
      <c r="F25" s="188">
        <f t="shared" si="4"/>
        <v>2718</v>
      </c>
      <c r="G25" s="74">
        <f t="shared" si="4"/>
        <v>3484</v>
      </c>
      <c r="H25" s="188">
        <f t="shared" si="4"/>
        <v>283825</v>
      </c>
      <c r="I25" s="74">
        <f t="shared" si="4"/>
        <v>37463</v>
      </c>
      <c r="J25" s="188">
        <f t="shared" si="4"/>
        <v>33232</v>
      </c>
      <c r="K25" s="74">
        <f t="shared" si="4"/>
        <v>7868</v>
      </c>
      <c r="L25" s="188">
        <f t="shared" si="4"/>
        <v>81313</v>
      </c>
      <c r="M25" s="187">
        <f t="shared" si="4"/>
        <v>42203</v>
      </c>
    </row>
    <row r="26" spans="1:13" x14ac:dyDescent="0.4">
      <c r="A26" s="203" t="s">
        <v>128</v>
      </c>
      <c r="B26" s="202"/>
      <c r="C26" s="201">
        <f t="shared" ref="C26:C32" si="5">SUM(F26:I26)</f>
        <v>1560</v>
      </c>
      <c r="D26" s="197">
        <f t="shared" si="1"/>
        <v>0.22208839972495206</v>
      </c>
      <c r="E26" s="101">
        <v>384</v>
      </c>
      <c r="F26" s="200">
        <v>0</v>
      </c>
      <c r="G26" s="100">
        <v>0</v>
      </c>
      <c r="H26" s="200">
        <v>1532</v>
      </c>
      <c r="I26" s="100">
        <v>28</v>
      </c>
      <c r="J26" s="200">
        <v>18</v>
      </c>
      <c r="K26" s="100">
        <v>0</v>
      </c>
      <c r="L26" s="200">
        <v>11</v>
      </c>
      <c r="M26" s="199">
        <v>15</v>
      </c>
    </row>
    <row r="27" spans="1:13" x14ac:dyDescent="0.4">
      <c r="A27" s="142" t="s">
        <v>127</v>
      </c>
      <c r="B27" s="198"/>
      <c r="C27" s="307">
        <f t="shared" si="5"/>
        <v>2831</v>
      </c>
      <c r="D27" s="197">
        <f t="shared" si="1"/>
        <v>0.40303349975726876</v>
      </c>
      <c r="E27" s="89">
        <v>2115</v>
      </c>
      <c r="F27" s="188">
        <v>0</v>
      </c>
      <c r="G27" s="74">
        <v>0</v>
      </c>
      <c r="H27" s="188">
        <v>2613</v>
      </c>
      <c r="I27" s="74">
        <v>218</v>
      </c>
      <c r="J27" s="188">
        <v>98</v>
      </c>
      <c r="K27" s="74">
        <v>12</v>
      </c>
      <c r="L27" s="188">
        <v>113</v>
      </c>
      <c r="M27" s="187">
        <v>115</v>
      </c>
    </row>
    <row r="28" spans="1:13" x14ac:dyDescent="0.4">
      <c r="A28" s="142" t="s">
        <v>126</v>
      </c>
      <c r="B28" s="198"/>
      <c r="C28" s="307">
        <f t="shared" si="5"/>
        <v>988</v>
      </c>
      <c r="D28" s="197">
        <f t="shared" si="1"/>
        <v>0.14065598649246966</v>
      </c>
      <c r="E28" s="89">
        <v>84</v>
      </c>
      <c r="F28" s="188">
        <v>9</v>
      </c>
      <c r="G28" s="74">
        <v>0</v>
      </c>
      <c r="H28" s="188">
        <v>952</v>
      </c>
      <c r="I28" s="74">
        <v>27</v>
      </c>
      <c r="J28" s="188">
        <v>75</v>
      </c>
      <c r="K28" s="74">
        <v>0</v>
      </c>
      <c r="L28" s="188">
        <v>29</v>
      </c>
      <c r="M28" s="187">
        <v>3</v>
      </c>
    </row>
    <row r="29" spans="1:13" x14ac:dyDescent="0.4">
      <c r="A29" s="142" t="s">
        <v>125</v>
      </c>
      <c r="B29" s="198"/>
      <c r="C29" s="307">
        <f t="shared" si="5"/>
        <v>1213</v>
      </c>
      <c r="D29" s="197">
        <f t="shared" si="1"/>
        <v>0.17268796722203003</v>
      </c>
      <c r="E29" s="89">
        <v>5489</v>
      </c>
      <c r="F29" s="188">
        <v>348</v>
      </c>
      <c r="G29" s="74">
        <v>2</v>
      </c>
      <c r="H29" s="188">
        <v>853</v>
      </c>
      <c r="I29" s="74">
        <v>10</v>
      </c>
      <c r="J29" s="188">
        <v>228</v>
      </c>
      <c r="K29" s="74">
        <v>0</v>
      </c>
      <c r="L29" s="188">
        <v>0</v>
      </c>
      <c r="M29" s="187">
        <v>0</v>
      </c>
    </row>
    <row r="30" spans="1:13" x14ac:dyDescent="0.4">
      <c r="A30" s="142" t="s">
        <v>124</v>
      </c>
      <c r="B30" s="198"/>
      <c r="C30" s="307">
        <f t="shared" si="5"/>
        <v>4990</v>
      </c>
      <c r="D30" s="197">
        <f t="shared" si="1"/>
        <v>0.71039815040225052</v>
      </c>
      <c r="E30" s="89">
        <v>44</v>
      </c>
      <c r="F30" s="188">
        <v>1370</v>
      </c>
      <c r="G30" s="74">
        <v>24</v>
      </c>
      <c r="H30" s="188">
        <v>3429</v>
      </c>
      <c r="I30" s="74">
        <v>167</v>
      </c>
      <c r="J30" s="188">
        <v>465</v>
      </c>
      <c r="K30" s="74">
        <v>61</v>
      </c>
      <c r="L30" s="188">
        <v>4737</v>
      </c>
      <c r="M30" s="187">
        <v>390</v>
      </c>
    </row>
    <row r="31" spans="1:13" x14ac:dyDescent="0.4">
      <c r="A31" s="142" t="s">
        <v>123</v>
      </c>
      <c r="B31" s="198" t="s">
        <v>122</v>
      </c>
      <c r="C31" s="307">
        <f t="shared" si="5"/>
        <v>41076</v>
      </c>
      <c r="D31" s="197">
        <f t="shared" si="1"/>
        <v>5.8477584019885454</v>
      </c>
      <c r="E31" s="89">
        <v>8261</v>
      </c>
      <c r="F31" s="188">
        <v>2016</v>
      </c>
      <c r="G31" s="74">
        <v>102</v>
      </c>
      <c r="H31" s="188">
        <v>34099</v>
      </c>
      <c r="I31" s="74">
        <v>4859</v>
      </c>
      <c r="J31" s="188">
        <v>1157</v>
      </c>
      <c r="K31" s="74">
        <v>2167</v>
      </c>
      <c r="L31" s="188">
        <v>8411</v>
      </c>
      <c r="M31" s="187">
        <v>7619</v>
      </c>
    </row>
    <row r="32" spans="1:13" x14ac:dyDescent="0.4">
      <c r="A32" s="145" t="s">
        <v>121</v>
      </c>
      <c r="B32" s="195" t="s">
        <v>120</v>
      </c>
      <c r="C32" s="194">
        <f t="shared" si="5"/>
        <v>20442</v>
      </c>
      <c r="D32" s="197">
        <f t="shared" si="1"/>
        <v>2.9102122225496601</v>
      </c>
      <c r="E32" s="112">
        <v>751</v>
      </c>
      <c r="F32" s="193">
        <v>3</v>
      </c>
      <c r="G32" s="109">
        <v>395</v>
      </c>
      <c r="H32" s="193">
        <v>13372</v>
      </c>
      <c r="I32" s="109">
        <v>6672</v>
      </c>
      <c r="J32" s="193">
        <v>4088</v>
      </c>
      <c r="K32" s="109">
        <v>8348</v>
      </c>
      <c r="L32" s="193">
        <v>14100</v>
      </c>
      <c r="M32" s="192">
        <v>1369</v>
      </c>
    </row>
    <row r="33" spans="1:13" x14ac:dyDescent="0.4">
      <c r="A33" s="196" t="s">
        <v>93</v>
      </c>
      <c r="B33" s="198"/>
      <c r="C33" s="307">
        <f>SUM(C26:C32)</f>
        <v>73100</v>
      </c>
      <c r="D33" s="189">
        <f t="shared" si="1"/>
        <v>10.406834628137176</v>
      </c>
      <c r="E33" s="89">
        <f t="shared" ref="E33:M33" si="6">SUM(E26:E32)</f>
        <v>17128</v>
      </c>
      <c r="F33" s="188">
        <f t="shared" si="6"/>
        <v>3746</v>
      </c>
      <c r="G33" s="74">
        <f t="shared" si="6"/>
        <v>523</v>
      </c>
      <c r="H33" s="188">
        <f t="shared" si="6"/>
        <v>56850</v>
      </c>
      <c r="I33" s="74">
        <f t="shared" si="6"/>
        <v>11981</v>
      </c>
      <c r="J33" s="188">
        <f t="shared" si="6"/>
        <v>6129</v>
      </c>
      <c r="K33" s="74">
        <f t="shared" si="6"/>
        <v>10588</v>
      </c>
      <c r="L33" s="188">
        <f t="shared" si="6"/>
        <v>27401</v>
      </c>
      <c r="M33" s="187">
        <f t="shared" si="6"/>
        <v>9511</v>
      </c>
    </row>
    <row r="34" spans="1:13" x14ac:dyDescent="0.4">
      <c r="A34" s="203" t="s">
        <v>119</v>
      </c>
      <c r="B34" s="202"/>
      <c r="C34" s="201">
        <f t="shared" ref="C34:C39" si="7">SUM(F34:I34)</f>
        <v>483</v>
      </c>
      <c r="D34" s="197">
        <f t="shared" si="1"/>
        <v>6.8761985299456305E-2</v>
      </c>
      <c r="E34" s="101">
        <v>0</v>
      </c>
      <c r="F34" s="200">
        <v>0</v>
      </c>
      <c r="G34" s="100">
        <v>0</v>
      </c>
      <c r="H34" s="200">
        <v>457</v>
      </c>
      <c r="I34" s="100">
        <v>26</v>
      </c>
      <c r="J34" s="200">
        <v>9</v>
      </c>
      <c r="K34" s="100">
        <v>227</v>
      </c>
      <c r="L34" s="200">
        <v>32</v>
      </c>
      <c r="M34" s="199">
        <v>39</v>
      </c>
    </row>
    <row r="35" spans="1:13" x14ac:dyDescent="0.4">
      <c r="A35" s="142" t="s">
        <v>118</v>
      </c>
      <c r="B35" s="198"/>
      <c r="C35" s="307">
        <f t="shared" si="7"/>
        <v>276</v>
      </c>
      <c r="D35" s="197">
        <f t="shared" si="1"/>
        <v>3.929256302826075E-2</v>
      </c>
      <c r="E35" s="89">
        <v>0</v>
      </c>
      <c r="F35" s="188">
        <v>0</v>
      </c>
      <c r="G35" s="74">
        <v>21</v>
      </c>
      <c r="H35" s="188">
        <v>251</v>
      </c>
      <c r="I35" s="74">
        <v>4</v>
      </c>
      <c r="J35" s="188">
        <v>37</v>
      </c>
      <c r="K35" s="74">
        <v>0</v>
      </c>
      <c r="L35" s="188">
        <v>2</v>
      </c>
      <c r="M35" s="187">
        <v>0</v>
      </c>
    </row>
    <row r="36" spans="1:13" x14ac:dyDescent="0.4">
      <c r="A36" s="142" t="s">
        <v>117</v>
      </c>
      <c r="B36" s="198"/>
      <c r="C36" s="307">
        <f t="shared" si="7"/>
        <v>15402</v>
      </c>
      <c r="D36" s="197">
        <f t="shared" si="1"/>
        <v>2.1926958542075075</v>
      </c>
      <c r="E36" s="89">
        <v>108</v>
      </c>
      <c r="F36" s="188">
        <v>0</v>
      </c>
      <c r="G36" s="74">
        <v>1</v>
      </c>
      <c r="H36" s="188">
        <v>2839</v>
      </c>
      <c r="I36" s="74">
        <v>12562</v>
      </c>
      <c r="J36" s="188">
        <v>1880</v>
      </c>
      <c r="K36" s="74">
        <v>12</v>
      </c>
      <c r="L36" s="188">
        <v>688</v>
      </c>
      <c r="M36" s="187">
        <v>1180</v>
      </c>
    </row>
    <row r="37" spans="1:13" x14ac:dyDescent="0.4">
      <c r="A37" s="142" t="s">
        <v>116</v>
      </c>
      <c r="B37" s="198" t="s">
        <v>115</v>
      </c>
      <c r="C37" s="307">
        <f t="shared" si="7"/>
        <v>109398</v>
      </c>
      <c r="D37" s="197">
        <f t="shared" si="1"/>
        <v>15.574376123788658</v>
      </c>
      <c r="E37" s="89">
        <v>7162</v>
      </c>
      <c r="F37" s="188">
        <v>368</v>
      </c>
      <c r="G37" s="74">
        <v>705</v>
      </c>
      <c r="H37" s="188">
        <v>104795</v>
      </c>
      <c r="I37" s="74">
        <v>3530</v>
      </c>
      <c r="J37" s="188">
        <v>4269</v>
      </c>
      <c r="K37" s="74">
        <v>2091</v>
      </c>
      <c r="L37" s="188">
        <v>6475</v>
      </c>
      <c r="M37" s="187">
        <v>2874</v>
      </c>
    </row>
    <row r="38" spans="1:13" x14ac:dyDescent="0.4">
      <c r="A38" s="142" t="s">
        <v>114</v>
      </c>
      <c r="B38" s="198"/>
      <c r="C38" s="307">
        <f t="shared" si="7"/>
        <v>889</v>
      </c>
      <c r="D38" s="197">
        <f t="shared" si="1"/>
        <v>0.12656191497146307</v>
      </c>
      <c r="E38" s="89">
        <v>31</v>
      </c>
      <c r="F38" s="188">
        <v>0</v>
      </c>
      <c r="G38" s="74">
        <v>1</v>
      </c>
      <c r="H38" s="188">
        <v>874</v>
      </c>
      <c r="I38" s="74">
        <v>14</v>
      </c>
      <c r="J38" s="188">
        <v>11</v>
      </c>
      <c r="K38" s="74">
        <v>8</v>
      </c>
      <c r="L38" s="188">
        <v>9</v>
      </c>
      <c r="M38" s="187">
        <v>1</v>
      </c>
    </row>
    <row r="39" spans="1:13" x14ac:dyDescent="0.4">
      <c r="A39" s="145" t="s">
        <v>113</v>
      </c>
      <c r="B39" s="195"/>
      <c r="C39" s="194">
        <f t="shared" si="7"/>
        <v>364</v>
      </c>
      <c r="D39" s="197">
        <f t="shared" ref="D39:D61" si="8">C39/C$61*100</f>
        <v>5.182062660248881E-2</v>
      </c>
      <c r="E39" s="112">
        <v>0</v>
      </c>
      <c r="F39" s="193">
        <v>5</v>
      </c>
      <c r="G39" s="109">
        <v>25</v>
      </c>
      <c r="H39" s="193">
        <v>321</v>
      </c>
      <c r="I39" s="109">
        <v>13</v>
      </c>
      <c r="J39" s="193">
        <v>38</v>
      </c>
      <c r="K39" s="109">
        <v>0</v>
      </c>
      <c r="L39" s="193">
        <v>19</v>
      </c>
      <c r="M39" s="192">
        <v>0</v>
      </c>
    </row>
    <row r="40" spans="1:13" x14ac:dyDescent="0.4">
      <c r="A40" s="196" t="s">
        <v>93</v>
      </c>
      <c r="B40" s="198"/>
      <c r="C40" s="307">
        <f>SUM(C34:C39)</f>
        <v>126812</v>
      </c>
      <c r="D40" s="189">
        <f t="shared" si="8"/>
        <v>18.053509067897831</v>
      </c>
      <c r="E40" s="89">
        <f t="shared" ref="E40:M40" si="9">SUM(E34:E39)</f>
        <v>7301</v>
      </c>
      <c r="F40" s="188">
        <f t="shared" si="9"/>
        <v>373</v>
      </c>
      <c r="G40" s="74">
        <f t="shared" si="9"/>
        <v>753</v>
      </c>
      <c r="H40" s="188">
        <f t="shared" si="9"/>
        <v>109537</v>
      </c>
      <c r="I40" s="74">
        <f t="shared" si="9"/>
        <v>16149</v>
      </c>
      <c r="J40" s="188">
        <f t="shared" si="9"/>
        <v>6244</v>
      </c>
      <c r="K40" s="74">
        <f t="shared" si="9"/>
        <v>2338</v>
      </c>
      <c r="L40" s="188">
        <f t="shared" si="9"/>
        <v>7225</v>
      </c>
      <c r="M40" s="187">
        <f t="shared" si="9"/>
        <v>4094</v>
      </c>
    </row>
    <row r="41" spans="1:13" x14ac:dyDescent="0.4">
      <c r="A41" s="203" t="s">
        <v>112</v>
      </c>
      <c r="B41" s="202"/>
      <c r="C41" s="201">
        <f>SUM(F41:I41)</f>
        <v>434</v>
      </c>
      <c r="D41" s="197">
        <f t="shared" si="8"/>
        <v>6.1786131718352046E-2</v>
      </c>
      <c r="E41" s="101">
        <v>5</v>
      </c>
      <c r="F41" s="200">
        <v>0</v>
      </c>
      <c r="G41" s="100">
        <v>24</v>
      </c>
      <c r="H41" s="200">
        <v>407</v>
      </c>
      <c r="I41" s="100">
        <v>3</v>
      </c>
      <c r="J41" s="200">
        <v>65</v>
      </c>
      <c r="K41" s="100">
        <v>0</v>
      </c>
      <c r="L41" s="200">
        <v>0</v>
      </c>
      <c r="M41" s="199">
        <v>140</v>
      </c>
    </row>
    <row r="42" spans="1:13" x14ac:dyDescent="0.4">
      <c r="A42" s="142" t="s">
        <v>111</v>
      </c>
      <c r="B42" s="198"/>
      <c r="C42" s="307">
        <f>SUM(F42:I42)</f>
        <v>2482</v>
      </c>
      <c r="D42" s="197">
        <f t="shared" si="8"/>
        <v>0.35334833853675068</v>
      </c>
      <c r="E42" s="89">
        <v>296</v>
      </c>
      <c r="F42" s="188">
        <v>34</v>
      </c>
      <c r="G42" s="74">
        <v>57</v>
      </c>
      <c r="H42" s="188">
        <v>2341</v>
      </c>
      <c r="I42" s="74">
        <v>50</v>
      </c>
      <c r="J42" s="188">
        <v>174</v>
      </c>
      <c r="K42" s="74">
        <v>0</v>
      </c>
      <c r="L42" s="188">
        <v>53</v>
      </c>
      <c r="M42" s="187">
        <v>70</v>
      </c>
    </row>
    <row r="43" spans="1:13" x14ac:dyDescent="0.4">
      <c r="A43" s="142" t="s">
        <v>110</v>
      </c>
      <c r="B43" s="198"/>
      <c r="C43" s="307">
        <f>SUM(F43:I43)</f>
        <v>1847</v>
      </c>
      <c r="D43" s="197">
        <f t="shared" si="8"/>
        <v>0.26294697069999134</v>
      </c>
      <c r="E43" s="89">
        <v>34</v>
      </c>
      <c r="F43" s="188">
        <v>10</v>
      </c>
      <c r="G43" s="74">
        <v>215</v>
      </c>
      <c r="H43" s="188">
        <v>1537</v>
      </c>
      <c r="I43" s="74">
        <v>85</v>
      </c>
      <c r="J43" s="188">
        <v>432</v>
      </c>
      <c r="K43" s="74">
        <v>0</v>
      </c>
      <c r="L43" s="188">
        <v>29</v>
      </c>
      <c r="M43" s="187">
        <v>18</v>
      </c>
    </row>
    <row r="44" spans="1:13" x14ac:dyDescent="0.4">
      <c r="A44" s="142" t="s">
        <v>109</v>
      </c>
      <c r="B44" s="198"/>
      <c r="C44" s="307">
        <f>SUM(F44:I44)</f>
        <v>3221</v>
      </c>
      <c r="D44" s="197">
        <f t="shared" si="8"/>
        <v>0.45855559968850684</v>
      </c>
      <c r="E44" s="89">
        <v>5495</v>
      </c>
      <c r="F44" s="188">
        <v>6</v>
      </c>
      <c r="G44" s="74">
        <v>873</v>
      </c>
      <c r="H44" s="188">
        <v>2221</v>
      </c>
      <c r="I44" s="74">
        <v>121</v>
      </c>
      <c r="J44" s="188">
        <v>2652</v>
      </c>
      <c r="K44" s="74">
        <v>475</v>
      </c>
      <c r="L44" s="188">
        <v>65</v>
      </c>
      <c r="M44" s="187">
        <v>205</v>
      </c>
    </row>
    <row r="45" spans="1:13" x14ac:dyDescent="0.4">
      <c r="A45" s="145" t="s">
        <v>108</v>
      </c>
      <c r="B45" s="195"/>
      <c r="C45" s="194">
        <f>SUM(F45:I45)</f>
        <v>2128</v>
      </c>
      <c r="D45" s="197">
        <f t="shared" si="8"/>
        <v>0.30295135552224228</v>
      </c>
      <c r="E45" s="112">
        <v>80</v>
      </c>
      <c r="F45" s="193">
        <v>0</v>
      </c>
      <c r="G45" s="109">
        <v>358</v>
      </c>
      <c r="H45" s="193">
        <v>1630</v>
      </c>
      <c r="I45" s="109">
        <v>140</v>
      </c>
      <c r="J45" s="193">
        <v>93</v>
      </c>
      <c r="K45" s="109">
        <v>10</v>
      </c>
      <c r="L45" s="193">
        <v>103</v>
      </c>
      <c r="M45" s="192">
        <v>859</v>
      </c>
    </row>
    <row r="46" spans="1:13" x14ac:dyDescent="0.4">
      <c r="A46" s="196" t="s">
        <v>93</v>
      </c>
      <c r="B46" s="198"/>
      <c r="C46" s="307">
        <f>SUM(C41:C45)</f>
        <v>10112</v>
      </c>
      <c r="D46" s="189">
        <f t="shared" si="8"/>
        <v>1.4395883961658431</v>
      </c>
      <c r="E46" s="89">
        <f t="shared" ref="E46:M46" si="10">SUM(E41:E45)</f>
        <v>5910</v>
      </c>
      <c r="F46" s="188">
        <f t="shared" si="10"/>
        <v>50</v>
      </c>
      <c r="G46" s="74">
        <f t="shared" si="10"/>
        <v>1527</v>
      </c>
      <c r="H46" s="188">
        <f t="shared" si="10"/>
        <v>8136</v>
      </c>
      <c r="I46" s="74">
        <f t="shared" si="10"/>
        <v>399</v>
      </c>
      <c r="J46" s="188">
        <f t="shared" si="10"/>
        <v>3416</v>
      </c>
      <c r="K46" s="74">
        <f t="shared" si="10"/>
        <v>485</v>
      </c>
      <c r="L46" s="188">
        <f t="shared" si="10"/>
        <v>250</v>
      </c>
      <c r="M46" s="187">
        <f t="shared" si="10"/>
        <v>1292</v>
      </c>
    </row>
    <row r="47" spans="1:13" x14ac:dyDescent="0.4">
      <c r="A47" s="203" t="s">
        <v>107</v>
      </c>
      <c r="B47" s="202"/>
      <c r="C47" s="201">
        <f>SUM(F47:I47)</f>
        <v>1270</v>
      </c>
      <c r="D47" s="197">
        <f t="shared" si="8"/>
        <v>0.18080273567351865</v>
      </c>
      <c r="E47" s="101">
        <v>0</v>
      </c>
      <c r="F47" s="200">
        <v>0</v>
      </c>
      <c r="G47" s="100">
        <v>3</v>
      </c>
      <c r="H47" s="200">
        <v>763</v>
      </c>
      <c r="I47" s="100">
        <v>504</v>
      </c>
      <c r="J47" s="200">
        <v>104</v>
      </c>
      <c r="K47" s="100">
        <v>9</v>
      </c>
      <c r="L47" s="200">
        <v>96</v>
      </c>
      <c r="M47" s="199">
        <v>351</v>
      </c>
    </row>
    <row r="48" spans="1:13" x14ac:dyDescent="0.4">
      <c r="A48" s="142" t="s">
        <v>106</v>
      </c>
      <c r="B48" s="198" t="s">
        <v>105</v>
      </c>
      <c r="C48" s="307">
        <f>SUM(F48:I48)</f>
        <v>37376</v>
      </c>
      <c r="D48" s="197">
        <f t="shared" si="8"/>
        <v>5.3210102744357748</v>
      </c>
      <c r="E48" s="89">
        <v>5388</v>
      </c>
      <c r="F48" s="188">
        <v>3915</v>
      </c>
      <c r="G48" s="74">
        <v>1059</v>
      </c>
      <c r="H48" s="188">
        <v>30935</v>
      </c>
      <c r="I48" s="74">
        <v>1467</v>
      </c>
      <c r="J48" s="188">
        <v>1529</v>
      </c>
      <c r="K48" s="74">
        <v>885</v>
      </c>
      <c r="L48" s="188">
        <v>4915</v>
      </c>
      <c r="M48" s="187">
        <v>1655</v>
      </c>
    </row>
    <row r="49" spans="1:13" x14ac:dyDescent="0.4">
      <c r="A49" s="142" t="s">
        <v>104</v>
      </c>
      <c r="B49" s="198"/>
      <c r="C49" s="307">
        <f>SUM(F49:I49)</f>
        <v>1169</v>
      </c>
      <c r="D49" s="197">
        <f t="shared" si="8"/>
        <v>0.16642393543491599</v>
      </c>
      <c r="E49" s="89">
        <v>0</v>
      </c>
      <c r="F49" s="188">
        <v>0</v>
      </c>
      <c r="G49" s="74">
        <v>0</v>
      </c>
      <c r="H49" s="188">
        <v>1129</v>
      </c>
      <c r="I49" s="74">
        <v>40</v>
      </c>
      <c r="J49" s="188">
        <v>25</v>
      </c>
      <c r="K49" s="74">
        <v>1857</v>
      </c>
      <c r="L49" s="188">
        <v>6970</v>
      </c>
      <c r="M49" s="187">
        <v>3</v>
      </c>
    </row>
    <row r="50" spans="1:13" x14ac:dyDescent="0.4">
      <c r="A50" s="145" t="s">
        <v>103</v>
      </c>
      <c r="B50" s="195"/>
      <c r="C50" s="194">
        <f>SUM(F50:I50)</f>
        <v>479</v>
      </c>
      <c r="D50" s="197">
        <f t="shared" si="8"/>
        <v>6.8192527864264135E-2</v>
      </c>
      <c r="E50" s="112">
        <v>0</v>
      </c>
      <c r="F50" s="193">
        <v>0</v>
      </c>
      <c r="G50" s="109">
        <v>5</v>
      </c>
      <c r="H50" s="193">
        <v>461</v>
      </c>
      <c r="I50" s="109">
        <v>13</v>
      </c>
      <c r="J50" s="193">
        <v>31</v>
      </c>
      <c r="K50" s="109">
        <v>0</v>
      </c>
      <c r="L50" s="193">
        <v>2</v>
      </c>
      <c r="M50" s="192">
        <v>52</v>
      </c>
    </row>
    <row r="51" spans="1:13" x14ac:dyDescent="0.4">
      <c r="A51" s="196" t="s">
        <v>93</v>
      </c>
      <c r="B51" s="198"/>
      <c r="C51" s="307">
        <f>SUM(C47:C50)</f>
        <v>40294</v>
      </c>
      <c r="D51" s="189">
        <f t="shared" si="8"/>
        <v>5.7364294734084735</v>
      </c>
      <c r="E51" s="89">
        <f t="shared" ref="E51:M51" si="11">SUM(E47:E50)</f>
        <v>5388</v>
      </c>
      <c r="F51" s="188">
        <f t="shared" si="11"/>
        <v>3915</v>
      </c>
      <c r="G51" s="74">
        <f t="shared" si="11"/>
        <v>1067</v>
      </c>
      <c r="H51" s="188">
        <f t="shared" si="11"/>
        <v>33288</v>
      </c>
      <c r="I51" s="74">
        <f t="shared" si="11"/>
        <v>2024</v>
      </c>
      <c r="J51" s="188">
        <f t="shared" si="11"/>
        <v>1689</v>
      </c>
      <c r="K51" s="74">
        <f t="shared" si="11"/>
        <v>2751</v>
      </c>
      <c r="L51" s="188">
        <f t="shared" si="11"/>
        <v>11983</v>
      </c>
      <c r="M51" s="187">
        <f t="shared" si="11"/>
        <v>2061</v>
      </c>
    </row>
    <row r="52" spans="1:13" x14ac:dyDescent="0.4">
      <c r="A52" s="203" t="s">
        <v>102</v>
      </c>
      <c r="B52" s="202" t="s">
        <v>101</v>
      </c>
      <c r="C52" s="201">
        <f t="shared" ref="C52:C58" si="12">SUM(F52:I52)</f>
        <v>19519</v>
      </c>
      <c r="D52" s="197">
        <f t="shared" si="8"/>
        <v>2.7788099193790639</v>
      </c>
      <c r="E52" s="101">
        <v>10026</v>
      </c>
      <c r="F52" s="200">
        <v>522</v>
      </c>
      <c r="G52" s="100">
        <v>876</v>
      </c>
      <c r="H52" s="200">
        <v>17200</v>
      </c>
      <c r="I52" s="100">
        <v>921</v>
      </c>
      <c r="J52" s="200">
        <v>1564</v>
      </c>
      <c r="K52" s="100">
        <v>277</v>
      </c>
      <c r="L52" s="200">
        <v>2029</v>
      </c>
      <c r="M52" s="199">
        <v>3579</v>
      </c>
    </row>
    <row r="53" spans="1:13" x14ac:dyDescent="0.4">
      <c r="A53" s="142" t="s">
        <v>100</v>
      </c>
      <c r="B53" s="198"/>
      <c r="C53" s="307">
        <f t="shared" si="12"/>
        <v>4096</v>
      </c>
      <c r="D53" s="197">
        <f t="shared" si="8"/>
        <v>0.58312441363679723</v>
      </c>
      <c r="E53" s="89">
        <v>3257</v>
      </c>
      <c r="F53" s="188">
        <v>7</v>
      </c>
      <c r="G53" s="74">
        <v>849</v>
      </c>
      <c r="H53" s="188">
        <v>3113</v>
      </c>
      <c r="I53" s="74">
        <v>127</v>
      </c>
      <c r="J53" s="188">
        <v>75</v>
      </c>
      <c r="K53" s="74">
        <v>0</v>
      </c>
      <c r="L53" s="188">
        <v>1897</v>
      </c>
      <c r="M53" s="187">
        <v>1929</v>
      </c>
    </row>
    <row r="54" spans="1:13" x14ac:dyDescent="0.4">
      <c r="A54" s="142" t="s">
        <v>99</v>
      </c>
      <c r="B54" s="198"/>
      <c r="C54" s="307">
        <f t="shared" si="12"/>
        <v>5245</v>
      </c>
      <c r="D54" s="197">
        <f t="shared" si="8"/>
        <v>0.74670106189575225</v>
      </c>
      <c r="E54" s="89">
        <v>25</v>
      </c>
      <c r="F54" s="188">
        <v>0</v>
      </c>
      <c r="G54" s="74">
        <v>0</v>
      </c>
      <c r="H54" s="188">
        <v>3608</v>
      </c>
      <c r="I54" s="74">
        <v>1637</v>
      </c>
      <c r="J54" s="188">
        <v>2624</v>
      </c>
      <c r="K54" s="74">
        <v>18</v>
      </c>
      <c r="L54" s="188">
        <v>183</v>
      </c>
      <c r="M54" s="187">
        <v>107</v>
      </c>
    </row>
    <row r="55" spans="1:13" x14ac:dyDescent="0.4">
      <c r="A55" s="142" t="s">
        <v>98</v>
      </c>
      <c r="B55" s="198"/>
      <c r="C55" s="307">
        <f t="shared" si="12"/>
        <v>7099</v>
      </c>
      <c r="D55" s="197">
        <f t="shared" si="8"/>
        <v>1.0106445831073299</v>
      </c>
      <c r="E55" s="89">
        <v>205</v>
      </c>
      <c r="F55" s="188">
        <v>1</v>
      </c>
      <c r="G55" s="74">
        <v>441</v>
      </c>
      <c r="H55" s="188">
        <v>6487</v>
      </c>
      <c r="I55" s="74">
        <v>170</v>
      </c>
      <c r="J55" s="188">
        <v>940</v>
      </c>
      <c r="K55" s="74">
        <v>0</v>
      </c>
      <c r="L55" s="188">
        <v>204</v>
      </c>
      <c r="M55" s="187">
        <v>381</v>
      </c>
    </row>
    <row r="56" spans="1:13" x14ac:dyDescent="0.4">
      <c r="A56" s="142" t="s">
        <v>97</v>
      </c>
      <c r="B56" s="198" t="s">
        <v>96</v>
      </c>
      <c r="C56" s="307">
        <f t="shared" si="12"/>
        <v>25496</v>
      </c>
      <c r="D56" s="197">
        <f t="shared" si="8"/>
        <v>3.6297216919149853</v>
      </c>
      <c r="E56" s="89">
        <v>421</v>
      </c>
      <c r="F56" s="188">
        <v>1100</v>
      </c>
      <c r="G56" s="74">
        <v>727</v>
      </c>
      <c r="H56" s="188">
        <v>22693</v>
      </c>
      <c r="I56" s="74">
        <v>976</v>
      </c>
      <c r="J56" s="188">
        <v>5985</v>
      </c>
      <c r="K56" s="74">
        <v>172</v>
      </c>
      <c r="L56" s="188">
        <v>4510</v>
      </c>
      <c r="M56" s="187">
        <v>1451</v>
      </c>
    </row>
    <row r="57" spans="1:13" x14ac:dyDescent="0.4">
      <c r="A57" s="142" t="s">
        <v>95</v>
      </c>
      <c r="B57" s="198"/>
      <c r="C57" s="307">
        <f t="shared" si="12"/>
        <v>3979</v>
      </c>
      <c r="D57" s="197">
        <f t="shared" si="8"/>
        <v>0.56646778365742578</v>
      </c>
      <c r="E57" s="89">
        <v>98</v>
      </c>
      <c r="F57" s="188">
        <v>33</v>
      </c>
      <c r="G57" s="74">
        <v>80</v>
      </c>
      <c r="H57" s="188">
        <v>3256</v>
      </c>
      <c r="I57" s="74">
        <v>610</v>
      </c>
      <c r="J57" s="188">
        <v>191</v>
      </c>
      <c r="K57" s="74">
        <v>1266</v>
      </c>
      <c r="L57" s="188">
        <v>245</v>
      </c>
      <c r="M57" s="187">
        <v>2121</v>
      </c>
    </row>
    <row r="58" spans="1:13" x14ac:dyDescent="0.4">
      <c r="A58" s="145" t="s">
        <v>94</v>
      </c>
      <c r="B58" s="195"/>
      <c r="C58" s="194">
        <f t="shared" si="12"/>
        <v>5622</v>
      </c>
      <c r="D58" s="197">
        <f t="shared" si="8"/>
        <v>0.80037242516261575</v>
      </c>
      <c r="E58" s="112">
        <v>1889</v>
      </c>
      <c r="F58" s="193">
        <v>46</v>
      </c>
      <c r="G58" s="109">
        <v>268</v>
      </c>
      <c r="H58" s="193">
        <v>5242</v>
      </c>
      <c r="I58" s="109">
        <v>66</v>
      </c>
      <c r="J58" s="193">
        <v>96</v>
      </c>
      <c r="K58" s="109">
        <v>227</v>
      </c>
      <c r="L58" s="193">
        <v>10</v>
      </c>
      <c r="M58" s="192">
        <v>308</v>
      </c>
    </row>
    <row r="59" spans="1:13" x14ac:dyDescent="0.4">
      <c r="A59" s="196" t="s">
        <v>93</v>
      </c>
      <c r="B59" s="195"/>
      <c r="C59" s="194">
        <f>SUM(C52:C58)</f>
        <v>71056</v>
      </c>
      <c r="D59" s="189">
        <f t="shared" si="8"/>
        <v>10.115841878753971</v>
      </c>
      <c r="E59" s="112">
        <f t="shared" ref="E59:M59" si="13">SUM(E52:E58)</f>
        <v>15921</v>
      </c>
      <c r="F59" s="193">
        <f t="shared" si="13"/>
        <v>1709</v>
      </c>
      <c r="G59" s="109">
        <f t="shared" si="13"/>
        <v>3241</v>
      </c>
      <c r="H59" s="193">
        <f t="shared" si="13"/>
        <v>61599</v>
      </c>
      <c r="I59" s="109">
        <f t="shared" si="13"/>
        <v>4507</v>
      </c>
      <c r="J59" s="193">
        <f t="shared" si="13"/>
        <v>11475</v>
      </c>
      <c r="K59" s="109">
        <f t="shared" si="13"/>
        <v>1960</v>
      </c>
      <c r="L59" s="193">
        <f t="shared" si="13"/>
        <v>9078</v>
      </c>
      <c r="M59" s="192">
        <f t="shared" si="13"/>
        <v>9876</v>
      </c>
    </row>
    <row r="60" spans="1:13" x14ac:dyDescent="0.4">
      <c r="A60" s="191" t="s">
        <v>92</v>
      </c>
      <c r="B60" s="190"/>
      <c r="C60" s="307">
        <f>SUM(F60:I60)</f>
        <v>0</v>
      </c>
      <c r="D60" s="189">
        <f t="shared" si="8"/>
        <v>0</v>
      </c>
      <c r="E60" s="89">
        <v>0</v>
      </c>
      <c r="F60" s="188">
        <v>0</v>
      </c>
      <c r="G60" s="74">
        <v>0</v>
      </c>
      <c r="H60" s="188">
        <v>0</v>
      </c>
      <c r="I60" s="74">
        <v>0</v>
      </c>
      <c r="J60" s="188">
        <v>0</v>
      </c>
      <c r="K60" s="74">
        <v>0</v>
      </c>
      <c r="L60" s="188">
        <v>0</v>
      </c>
      <c r="M60" s="187">
        <v>0</v>
      </c>
    </row>
    <row r="61" spans="1:13" ht="14.25" thickBot="1" x14ac:dyDescent="0.45">
      <c r="A61" s="186" t="s">
        <v>91</v>
      </c>
      <c r="B61" s="185"/>
      <c r="C61" s="184">
        <f>SUM(C7,C14,C25,C33,C40,C46,C51,C59,C60)</f>
        <v>702423</v>
      </c>
      <c r="D61" s="183">
        <f t="shared" si="8"/>
        <v>100</v>
      </c>
      <c r="E61" s="182">
        <f t="shared" ref="E61:M61" si="14">SUM(E7,E14,E25,E33,E40,E46,E51,E59,E60)</f>
        <v>67716</v>
      </c>
      <c r="F61" s="180">
        <f t="shared" si="14"/>
        <v>13416</v>
      </c>
      <c r="G61" s="181">
        <f t="shared" si="14"/>
        <v>15485</v>
      </c>
      <c r="H61" s="180">
        <f t="shared" si="14"/>
        <v>596541</v>
      </c>
      <c r="I61" s="181">
        <f t="shared" si="14"/>
        <v>76981</v>
      </c>
      <c r="J61" s="180">
        <f t="shared" si="14"/>
        <v>66936</v>
      </c>
      <c r="K61" s="181">
        <f t="shared" si="14"/>
        <v>25993</v>
      </c>
      <c r="L61" s="180">
        <f t="shared" si="14"/>
        <v>148038</v>
      </c>
      <c r="M61" s="179">
        <f t="shared" si="14"/>
        <v>75597</v>
      </c>
    </row>
    <row r="62" spans="1:13" s="176" customFormat="1" ht="12" x14ac:dyDescent="0.4">
      <c r="A62" s="178"/>
      <c r="B62" s="178"/>
      <c r="C62" s="307"/>
      <c r="D62" s="177"/>
    </row>
    <row r="63" spans="1:13" s="176" customFormat="1" ht="12" x14ac:dyDescent="0.4">
      <c r="A63" s="651" t="s">
        <v>90</v>
      </c>
      <c r="B63" s="651"/>
      <c r="C63" s="651"/>
      <c r="D63" s="651"/>
      <c r="E63" s="651"/>
      <c r="F63" s="651"/>
      <c r="G63" s="651"/>
      <c r="H63" s="651"/>
      <c r="I63" s="651"/>
      <c r="J63" s="651"/>
      <c r="K63" s="651"/>
      <c r="L63" s="651"/>
      <c r="M63" s="651"/>
    </row>
    <row r="64" spans="1:13" s="176" customFormat="1" ht="12" x14ac:dyDescent="0.4">
      <c r="A64" s="651" t="s">
        <v>89</v>
      </c>
      <c r="B64" s="651"/>
      <c r="C64" s="651"/>
      <c r="D64" s="651"/>
      <c r="E64" s="651"/>
      <c r="F64" s="651"/>
      <c r="G64" s="651"/>
      <c r="H64" s="651"/>
      <c r="I64" s="651"/>
      <c r="J64" s="651"/>
      <c r="K64" s="651"/>
      <c r="L64" s="651"/>
      <c r="M64" s="651"/>
    </row>
    <row r="65" spans="1:13" s="176" customFormat="1" ht="12" x14ac:dyDescent="0.4">
      <c r="A65" s="651" t="s">
        <v>88</v>
      </c>
      <c r="B65" s="651"/>
      <c r="C65" s="651"/>
      <c r="D65" s="651"/>
      <c r="E65" s="651"/>
      <c r="F65" s="651"/>
      <c r="G65" s="651"/>
      <c r="H65" s="651"/>
      <c r="I65" s="651"/>
      <c r="J65" s="651"/>
      <c r="K65" s="651"/>
      <c r="L65" s="651"/>
      <c r="M65" s="651"/>
    </row>
    <row r="66" spans="1:13" s="176" customFormat="1" ht="12" x14ac:dyDescent="0.4">
      <c r="A66" s="651" t="s">
        <v>87</v>
      </c>
      <c r="B66" s="651"/>
      <c r="C66" s="651"/>
      <c r="D66" s="651"/>
      <c r="E66" s="651"/>
      <c r="F66" s="651"/>
      <c r="G66" s="651"/>
      <c r="H66" s="651"/>
      <c r="I66" s="651"/>
      <c r="J66" s="651"/>
      <c r="K66" s="651"/>
      <c r="L66" s="651"/>
      <c r="M66" s="651"/>
    </row>
    <row r="69" spans="1:13" x14ac:dyDescent="0.4">
      <c r="F69" s="66"/>
      <c r="G69" s="66"/>
      <c r="H69" s="66"/>
    </row>
    <row r="72" spans="1:13" x14ac:dyDescent="0.4">
      <c r="G72" s="66"/>
      <c r="H72" s="66"/>
      <c r="I72" s="66"/>
    </row>
  </sheetData>
  <mergeCells count="22">
    <mergeCell ref="A65:M65"/>
    <mergeCell ref="A66:M66"/>
    <mergeCell ref="A3:A6"/>
    <mergeCell ref="B3:C6"/>
    <mergeCell ref="D5:D6"/>
    <mergeCell ref="E5:E6"/>
    <mergeCell ref="J3:J6"/>
    <mergeCell ref="K5:K6"/>
    <mergeCell ref="H4:H6"/>
    <mergeCell ref="I4:I6"/>
    <mergeCell ref="A63:M63"/>
    <mergeCell ref="A64:M64"/>
    <mergeCell ref="L5:L6"/>
    <mergeCell ref="K3:L4"/>
    <mergeCell ref="F5:F6"/>
    <mergeCell ref="G4:G6"/>
    <mergeCell ref="A1:M1"/>
    <mergeCell ref="E4:F4"/>
    <mergeCell ref="E3:G3"/>
    <mergeCell ref="H3:I3"/>
    <mergeCell ref="M3:M6"/>
    <mergeCell ref="A2:M2"/>
  </mergeCells>
  <phoneticPr fontId="1"/>
  <pageMargins left="0.78700000000000003" right="0.78700000000000003" top="0.98399999999999999" bottom="0.98399999999999999" header="0.51200000000000001" footer="0.51200000000000001"/>
  <pageSetup paperSize="9" scale="79" orientation="portrait" r:id="rId1"/>
  <headerFooter alignWithMargins="0"/>
  <colBreaks count="1" manualBreakCount="1">
    <brk id="13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68DA-2548-4964-98D4-456E5118AF07}">
  <dimension ref="A1:AF101"/>
  <sheetViews>
    <sheetView zoomScaleNormal="100" workbookViewId="0">
      <selection sqref="A1:P1"/>
    </sheetView>
  </sheetViews>
  <sheetFormatPr defaultRowHeight="12" x14ac:dyDescent="0.15"/>
  <cols>
    <col min="1" max="1" width="4.75" style="210" bestFit="1" customWidth="1"/>
    <col min="2" max="2" width="2.75" style="210" customWidth="1"/>
    <col min="3" max="3" width="5" style="210" bestFit="1" customWidth="1"/>
    <col min="4" max="4" width="9.875" style="210" customWidth="1"/>
    <col min="5" max="9" width="7.75" style="210" customWidth="1"/>
    <col min="10" max="10" width="8.875" style="210" customWidth="1"/>
    <col min="11" max="17" width="7.75" style="210" customWidth="1"/>
    <col min="18" max="18" width="9" style="210" customWidth="1"/>
    <col min="19" max="25" width="7.75" style="210" customWidth="1"/>
    <col min="26" max="26" width="8" style="210" bestFit="1" customWidth="1"/>
    <col min="27" max="31" width="7.75" style="210" customWidth="1"/>
    <col min="32" max="32" width="5" style="210" bestFit="1" customWidth="1"/>
    <col min="33" max="16384" width="9" style="210"/>
  </cols>
  <sheetData>
    <row r="1" spans="1:32" ht="25.5" x14ac:dyDescent="0.25">
      <c r="A1" s="687" t="s">
        <v>394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687"/>
      <c r="Q1" s="303"/>
      <c r="R1" s="303"/>
      <c r="S1" s="30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</row>
    <row r="2" spans="1:32" ht="12.75" thickBot="1" x14ac:dyDescent="0.2">
      <c r="A2" s="210" t="s">
        <v>207</v>
      </c>
      <c r="AE2" s="218" t="s">
        <v>376</v>
      </c>
    </row>
    <row r="3" spans="1:32" ht="12.75" customHeight="1" x14ac:dyDescent="0.15">
      <c r="A3" s="683" t="s">
        <v>43</v>
      </c>
      <c r="B3" s="684"/>
      <c r="C3" s="673"/>
      <c r="D3" s="648" t="s">
        <v>86</v>
      </c>
      <c r="E3" s="678" t="s">
        <v>206</v>
      </c>
      <c r="F3" s="679"/>
      <c r="G3" s="679"/>
      <c r="H3" s="680"/>
      <c r="I3" s="678" t="s">
        <v>205</v>
      </c>
      <c r="J3" s="679"/>
      <c r="K3" s="679"/>
      <c r="L3" s="679"/>
      <c r="M3" s="680"/>
      <c r="N3" s="678" t="s">
        <v>204</v>
      </c>
      <c r="O3" s="679"/>
      <c r="P3" s="679"/>
      <c r="Q3" s="679" t="s">
        <v>204</v>
      </c>
      <c r="R3" s="679"/>
      <c r="S3" s="680"/>
      <c r="T3" s="678" t="s">
        <v>203</v>
      </c>
      <c r="U3" s="679"/>
      <c r="V3" s="679"/>
      <c r="W3" s="679"/>
      <c r="X3" s="679"/>
      <c r="Y3" s="679"/>
      <c r="Z3" s="679"/>
      <c r="AA3" s="679"/>
      <c r="AB3" s="680"/>
      <c r="AC3" s="676" t="s">
        <v>202</v>
      </c>
      <c r="AD3" s="676" t="s">
        <v>188</v>
      </c>
      <c r="AE3" s="681" t="s">
        <v>201</v>
      </c>
      <c r="AF3" s="676" t="s">
        <v>200</v>
      </c>
    </row>
    <row r="4" spans="1:32" ht="24" x14ac:dyDescent="0.15">
      <c r="A4" s="685"/>
      <c r="B4" s="686"/>
      <c r="C4" s="675"/>
      <c r="D4" s="650"/>
      <c r="E4" s="298" t="s">
        <v>199</v>
      </c>
      <c r="F4" s="294" t="s">
        <v>198</v>
      </c>
      <c r="G4" s="294" t="s">
        <v>188</v>
      </c>
      <c r="H4" s="302" t="s">
        <v>93</v>
      </c>
      <c r="I4" s="298" t="s">
        <v>197</v>
      </c>
      <c r="J4" s="294" t="s">
        <v>193</v>
      </c>
      <c r="K4" s="300" t="s">
        <v>192</v>
      </c>
      <c r="L4" s="294" t="s">
        <v>188</v>
      </c>
      <c r="M4" s="299" t="s">
        <v>93</v>
      </c>
      <c r="N4" s="298" t="s">
        <v>193</v>
      </c>
      <c r="O4" s="294" t="s">
        <v>192</v>
      </c>
      <c r="P4" s="301" t="s">
        <v>196</v>
      </c>
      <c r="Q4" s="294" t="s">
        <v>191</v>
      </c>
      <c r="R4" s="294" t="s">
        <v>188</v>
      </c>
      <c r="S4" s="299" t="s">
        <v>93</v>
      </c>
      <c r="T4" s="298" t="s">
        <v>195</v>
      </c>
      <c r="U4" s="294" t="s">
        <v>194</v>
      </c>
      <c r="V4" s="294" t="s">
        <v>193</v>
      </c>
      <c r="W4" s="297" t="s">
        <v>192</v>
      </c>
      <c r="X4" s="296" t="s">
        <v>191</v>
      </c>
      <c r="Y4" s="295" t="s">
        <v>190</v>
      </c>
      <c r="Z4" s="295" t="s">
        <v>189</v>
      </c>
      <c r="AA4" s="294" t="s">
        <v>188</v>
      </c>
      <c r="AB4" s="293" t="s">
        <v>93</v>
      </c>
      <c r="AC4" s="677"/>
      <c r="AD4" s="677"/>
      <c r="AE4" s="682"/>
      <c r="AF4" s="677"/>
    </row>
    <row r="5" spans="1:32" ht="11.25" customHeight="1" x14ac:dyDescent="0.15">
      <c r="A5" s="244" t="s">
        <v>37</v>
      </c>
      <c r="B5" s="218">
        <v>52</v>
      </c>
      <c r="C5" s="218">
        <v>1977</v>
      </c>
      <c r="D5" s="241">
        <v>1155997</v>
      </c>
      <c r="E5" s="275"/>
      <c r="F5" s="265"/>
      <c r="G5" s="265"/>
      <c r="H5" s="262">
        <v>157085</v>
      </c>
      <c r="I5" s="275">
        <v>273311</v>
      </c>
      <c r="J5" s="265">
        <v>357096</v>
      </c>
      <c r="K5" s="276"/>
      <c r="L5" s="265">
        <v>12957</v>
      </c>
      <c r="M5" s="280">
        <f>SUM(I5:L5)</f>
        <v>643364</v>
      </c>
      <c r="N5" s="275"/>
      <c r="O5" s="265"/>
      <c r="P5" s="265"/>
      <c r="Q5" s="265"/>
      <c r="R5" s="265"/>
      <c r="S5" s="280"/>
      <c r="T5" s="275"/>
      <c r="U5" s="265"/>
      <c r="V5" s="265"/>
      <c r="W5" s="276">
        <v>203398</v>
      </c>
      <c r="X5" s="274"/>
      <c r="Y5" s="265"/>
      <c r="Z5" s="265"/>
      <c r="AA5" s="265">
        <v>98881</v>
      </c>
      <c r="AB5" s="280">
        <f>SUM(T5:AA5)</f>
        <v>302279</v>
      </c>
      <c r="AC5" s="261"/>
      <c r="AD5" s="261">
        <f>D5-(H5+M5+S5+AB5+AC5)</f>
        <v>53269</v>
      </c>
      <c r="AE5" s="283"/>
      <c r="AF5" s="287">
        <v>1977</v>
      </c>
    </row>
    <row r="6" spans="1:32" ht="11.25" customHeight="1" x14ac:dyDescent="0.15">
      <c r="A6" s="258"/>
      <c r="B6" s="257"/>
      <c r="C6" s="286"/>
      <c r="D6" s="285"/>
      <c r="E6" s="290"/>
      <c r="F6" s="289"/>
      <c r="G6" s="289"/>
      <c r="H6" s="247">
        <f>H5/$D5*100</f>
        <v>13.588703084869596</v>
      </c>
      <c r="I6" s="250">
        <f>I5/$D5*100</f>
        <v>23.642881426162869</v>
      </c>
      <c r="J6" s="248">
        <f>J5/$D5*100</f>
        <v>30.890737605720432</v>
      </c>
      <c r="K6" s="249"/>
      <c r="L6" s="248">
        <f>L5/$D5*100</f>
        <v>1.1208506596470407</v>
      </c>
      <c r="M6" s="247">
        <f>M5/$D5*100</f>
        <v>55.654469691530338</v>
      </c>
      <c r="N6" s="250"/>
      <c r="O6" s="248"/>
      <c r="P6" s="248"/>
      <c r="Q6" s="248"/>
      <c r="R6" s="248"/>
      <c r="S6" s="247"/>
      <c r="T6" s="250"/>
      <c r="U6" s="248"/>
      <c r="V6" s="248"/>
      <c r="W6" s="251">
        <f>W5/$D5*100</f>
        <v>17.595028360800242</v>
      </c>
      <c r="X6" s="249"/>
      <c r="Y6" s="248"/>
      <c r="Z6" s="248"/>
      <c r="AA6" s="248">
        <f>AA5/$D5*100</f>
        <v>8.5537419214755737</v>
      </c>
      <c r="AB6" s="247">
        <f>AB5/$D5*100</f>
        <v>26.148770282275819</v>
      </c>
      <c r="AC6" s="246"/>
      <c r="AD6" s="246">
        <f>AD5/$D5*100</f>
        <v>4.608056941324242</v>
      </c>
      <c r="AE6" s="281"/>
      <c r="AF6" s="245"/>
    </row>
    <row r="7" spans="1:32" ht="11.25" customHeight="1" x14ac:dyDescent="0.15">
      <c r="A7" s="259"/>
      <c r="B7" s="210">
        <v>53</v>
      </c>
      <c r="C7" s="218">
        <v>1978</v>
      </c>
      <c r="D7" s="241">
        <v>1197798</v>
      </c>
      <c r="E7" s="275"/>
      <c r="F7" s="265"/>
      <c r="G7" s="292"/>
      <c r="H7" s="262">
        <v>204937</v>
      </c>
      <c r="I7" s="275">
        <v>260182</v>
      </c>
      <c r="J7" s="265">
        <v>323343</v>
      </c>
      <c r="K7" s="276"/>
      <c r="L7" s="265">
        <v>10496</v>
      </c>
      <c r="M7" s="280">
        <f>SUM(I7:L7)</f>
        <v>594021</v>
      </c>
      <c r="N7" s="275"/>
      <c r="O7" s="265"/>
      <c r="P7" s="265"/>
      <c r="Q7" s="265"/>
      <c r="R7" s="265"/>
      <c r="S7" s="291"/>
      <c r="T7" s="275"/>
      <c r="U7" s="265"/>
      <c r="V7" s="265"/>
      <c r="W7" s="276">
        <v>228824</v>
      </c>
      <c r="X7" s="274"/>
      <c r="Y7" s="265"/>
      <c r="Z7" s="265"/>
      <c r="AA7" s="265">
        <v>45763</v>
      </c>
      <c r="AB7" s="280">
        <f>SUM(T7:AA7)</f>
        <v>274587</v>
      </c>
      <c r="AC7" s="261"/>
      <c r="AD7" s="261">
        <f>D7-(H7+M7+S7+AB7+AC7)</f>
        <v>124253</v>
      </c>
      <c r="AE7" s="283"/>
      <c r="AF7" s="287">
        <v>1978</v>
      </c>
    </row>
    <row r="8" spans="1:32" ht="11.25" customHeight="1" x14ac:dyDescent="0.15">
      <c r="A8" s="258"/>
      <c r="B8" s="257"/>
      <c r="C8" s="286"/>
      <c r="D8" s="285"/>
      <c r="E8" s="290"/>
      <c r="F8" s="289"/>
      <c r="G8" s="289"/>
      <c r="H8" s="247">
        <f>H7/$D7*100</f>
        <v>17.109479227716193</v>
      </c>
      <c r="I8" s="250">
        <f>I7/$D7*100</f>
        <v>21.721692639326498</v>
      </c>
      <c r="J8" s="248">
        <f>J7/$D7*100</f>
        <v>26.994785431266372</v>
      </c>
      <c r="K8" s="249"/>
      <c r="L8" s="248">
        <f>L7/$D7*100</f>
        <v>0.87627463061384303</v>
      </c>
      <c r="M8" s="247">
        <f>M7/$D7*100</f>
        <v>49.592752701206713</v>
      </c>
      <c r="N8" s="250"/>
      <c r="O8" s="248"/>
      <c r="P8" s="248"/>
      <c r="Q8" s="248"/>
      <c r="R8" s="248"/>
      <c r="S8" s="247"/>
      <c r="T8" s="250"/>
      <c r="U8" s="248"/>
      <c r="V8" s="248"/>
      <c r="W8" s="251">
        <f>W7/$D7*100</f>
        <v>19.103721996530297</v>
      </c>
      <c r="X8" s="249"/>
      <c r="Y8" s="248"/>
      <c r="Z8" s="248"/>
      <c r="AA8" s="248">
        <f>AA7/$D7*100</f>
        <v>3.8205941235500473</v>
      </c>
      <c r="AB8" s="247">
        <f>AB7/$D7*100</f>
        <v>22.924316120080348</v>
      </c>
      <c r="AC8" s="246"/>
      <c r="AD8" s="246">
        <f>AD7/$D7*100</f>
        <v>10.373451950996746</v>
      </c>
      <c r="AE8" s="281"/>
      <c r="AF8" s="245"/>
    </row>
    <row r="9" spans="1:32" ht="11.25" customHeight="1" x14ac:dyDescent="0.15">
      <c r="A9" s="259"/>
      <c r="B9" s="210">
        <v>54</v>
      </c>
      <c r="C9" s="218">
        <v>1979</v>
      </c>
      <c r="D9" s="241">
        <v>1250721</v>
      </c>
      <c r="E9" s="275"/>
      <c r="F9" s="265"/>
      <c r="G9" s="292"/>
      <c r="H9" s="262">
        <v>204600</v>
      </c>
      <c r="I9" s="275">
        <v>254412</v>
      </c>
      <c r="J9" s="265">
        <v>317569</v>
      </c>
      <c r="K9" s="276"/>
      <c r="L9" s="265">
        <v>12970</v>
      </c>
      <c r="M9" s="280">
        <f>SUM(I9:L9)</f>
        <v>584951</v>
      </c>
      <c r="N9" s="275"/>
      <c r="O9" s="265"/>
      <c r="P9" s="265"/>
      <c r="Q9" s="265"/>
      <c r="R9" s="265"/>
      <c r="S9" s="291"/>
      <c r="T9" s="275"/>
      <c r="U9" s="265"/>
      <c r="V9" s="265"/>
      <c r="W9" s="276">
        <v>258280</v>
      </c>
      <c r="X9" s="274"/>
      <c r="Y9" s="265"/>
      <c r="Z9" s="265"/>
      <c r="AA9" s="265">
        <v>55692</v>
      </c>
      <c r="AB9" s="280">
        <f>SUM(T9:AA9)</f>
        <v>313972</v>
      </c>
      <c r="AC9" s="261"/>
      <c r="AD9" s="261">
        <f>D9-(H9+M9+S9+AB9+AC9)</f>
        <v>147198</v>
      </c>
      <c r="AE9" s="283"/>
      <c r="AF9" s="287">
        <v>1979</v>
      </c>
    </row>
    <row r="10" spans="1:32" ht="11.25" customHeight="1" x14ac:dyDescent="0.15">
      <c r="A10" s="258"/>
      <c r="B10" s="257"/>
      <c r="C10" s="286"/>
      <c r="D10" s="285"/>
      <c r="E10" s="290"/>
      <c r="F10" s="289"/>
      <c r="G10" s="289"/>
      <c r="H10" s="247">
        <f>H9/$D9*100</f>
        <v>16.35856438006558</v>
      </c>
      <c r="I10" s="250">
        <f>I9/$D9*100</f>
        <v>20.341227180162484</v>
      </c>
      <c r="J10" s="248">
        <f>J9/$D9*100</f>
        <v>25.390874543563275</v>
      </c>
      <c r="K10" s="249"/>
      <c r="L10" s="248">
        <f>L9/$D9*100</f>
        <v>1.0370018573286928</v>
      </c>
      <c r="M10" s="247">
        <f>M9/$D9*100</f>
        <v>46.769103581054452</v>
      </c>
      <c r="N10" s="250"/>
      <c r="O10" s="248"/>
      <c r="P10" s="248"/>
      <c r="Q10" s="248"/>
      <c r="R10" s="248"/>
      <c r="S10" s="247"/>
      <c r="T10" s="250"/>
      <c r="U10" s="248"/>
      <c r="V10" s="248"/>
      <c r="W10" s="251">
        <f>W9/$D9*100</f>
        <v>20.650488798061279</v>
      </c>
      <c r="X10" s="249"/>
      <c r="Y10" s="248"/>
      <c r="Z10" s="248"/>
      <c r="AA10" s="248">
        <f>AA9/$D9*100</f>
        <v>4.4527916297879377</v>
      </c>
      <c r="AB10" s="247">
        <f>AB9/$D9*100</f>
        <v>25.103280427849217</v>
      </c>
      <c r="AC10" s="246"/>
      <c r="AD10" s="246">
        <f>AD9/$D9*100</f>
        <v>11.769051611030758</v>
      </c>
      <c r="AE10" s="281"/>
      <c r="AF10" s="245"/>
    </row>
    <row r="11" spans="1:32" ht="11.25" customHeight="1" x14ac:dyDescent="0.15">
      <c r="A11" s="259"/>
      <c r="B11" s="210">
        <v>55</v>
      </c>
      <c r="C11" s="218">
        <v>1980</v>
      </c>
      <c r="D11" s="241">
        <v>1190425</v>
      </c>
      <c r="E11" s="275"/>
      <c r="F11" s="265"/>
      <c r="G11" s="292"/>
      <c r="H11" s="262">
        <v>191469</v>
      </c>
      <c r="I11" s="275">
        <v>209511</v>
      </c>
      <c r="J11" s="265">
        <v>299316</v>
      </c>
      <c r="K11" s="276"/>
      <c r="L11" s="265">
        <v>13971</v>
      </c>
      <c r="M11" s="280">
        <f>SUM(I11:L11)</f>
        <v>522798</v>
      </c>
      <c r="N11" s="275"/>
      <c r="O11" s="265"/>
      <c r="P11" s="265"/>
      <c r="Q11" s="265"/>
      <c r="R11" s="265"/>
      <c r="S11" s="291"/>
      <c r="T11" s="275"/>
      <c r="U11" s="265"/>
      <c r="V11" s="265"/>
      <c r="W11" s="276">
        <v>270170</v>
      </c>
      <c r="X11" s="274"/>
      <c r="Y11" s="265"/>
      <c r="Z11" s="265"/>
      <c r="AA11" s="265">
        <v>57680</v>
      </c>
      <c r="AB11" s="280">
        <f>SUM(T11:AA11)</f>
        <v>327850</v>
      </c>
      <c r="AC11" s="261"/>
      <c r="AD11" s="261">
        <f>D11-(H11+M11+S11+AB11+AC11)</f>
        <v>148308</v>
      </c>
      <c r="AE11" s="283"/>
      <c r="AF11" s="287">
        <v>1980</v>
      </c>
    </row>
    <row r="12" spans="1:32" ht="11.25" customHeight="1" x14ac:dyDescent="0.15">
      <c r="A12" s="258"/>
      <c r="B12" s="257"/>
      <c r="C12" s="286"/>
      <c r="D12" s="285"/>
      <c r="E12" s="290"/>
      <c r="F12" s="289"/>
      <c r="G12" s="289"/>
      <c r="H12" s="247">
        <f>H11/$D11*100</f>
        <v>16.08408761576748</v>
      </c>
      <c r="I12" s="250">
        <f>I11/$D11*100</f>
        <v>17.599680786273812</v>
      </c>
      <c r="J12" s="248">
        <f>J11/$D11*100</f>
        <v>25.143625175882562</v>
      </c>
      <c r="K12" s="249"/>
      <c r="L12" s="248">
        <f>L11/$D11*100</f>
        <v>1.1736144654220131</v>
      </c>
      <c r="M12" s="247">
        <f>M11/$D11*100</f>
        <v>43.91692042757839</v>
      </c>
      <c r="N12" s="250"/>
      <c r="O12" s="248"/>
      <c r="P12" s="248"/>
      <c r="Q12" s="248"/>
      <c r="R12" s="248"/>
      <c r="S12" s="247"/>
      <c r="T12" s="250"/>
      <c r="U12" s="248"/>
      <c r="V12" s="248"/>
      <c r="W12" s="251">
        <f>W11/$D11*100</f>
        <v>22.695255896003527</v>
      </c>
      <c r="X12" s="249"/>
      <c r="Y12" s="248"/>
      <c r="Z12" s="248"/>
      <c r="AA12" s="248">
        <f>AA11/$D11*100</f>
        <v>4.8453283491190122</v>
      </c>
      <c r="AB12" s="247">
        <f>AB11/$D11*100</f>
        <v>27.540584245122542</v>
      </c>
      <c r="AC12" s="246"/>
      <c r="AD12" s="246">
        <f>AD11/$D11*100</f>
        <v>12.458407711531596</v>
      </c>
      <c r="AE12" s="281"/>
      <c r="AF12" s="245"/>
    </row>
    <row r="13" spans="1:32" ht="11.25" customHeight="1" x14ac:dyDescent="0.15">
      <c r="A13" s="259"/>
      <c r="B13" s="210">
        <v>56</v>
      </c>
      <c r="C13" s="218">
        <v>1981</v>
      </c>
      <c r="D13" s="241">
        <v>1188799</v>
      </c>
      <c r="E13" s="275"/>
      <c r="F13" s="265"/>
      <c r="G13" s="292"/>
      <c r="H13" s="262">
        <v>189534</v>
      </c>
      <c r="I13" s="275">
        <v>193253</v>
      </c>
      <c r="J13" s="265">
        <v>287288</v>
      </c>
      <c r="K13" s="276"/>
      <c r="L13" s="265">
        <v>15820</v>
      </c>
      <c r="M13" s="280">
        <f>SUM(I13:L13)</f>
        <v>496361</v>
      </c>
      <c r="N13" s="275"/>
      <c r="O13" s="265"/>
      <c r="P13" s="265"/>
      <c r="Q13" s="265"/>
      <c r="R13" s="265"/>
      <c r="S13" s="291"/>
      <c r="T13" s="275"/>
      <c r="U13" s="265"/>
      <c r="V13" s="265"/>
      <c r="W13" s="276">
        <v>290800</v>
      </c>
      <c r="X13" s="274"/>
      <c r="Y13" s="265"/>
      <c r="Z13" s="265"/>
      <c r="AA13" s="265">
        <v>62088</v>
      </c>
      <c r="AB13" s="280">
        <f>SUM(T13:AA13)</f>
        <v>352888</v>
      </c>
      <c r="AC13" s="261"/>
      <c r="AD13" s="261">
        <f>D13-(H13+M13+S13+AB13+AC13)</f>
        <v>150016</v>
      </c>
      <c r="AE13" s="283"/>
      <c r="AF13" s="287">
        <v>1981</v>
      </c>
    </row>
    <row r="14" spans="1:32" ht="11.25" customHeight="1" x14ac:dyDescent="0.15">
      <c r="A14" s="258"/>
      <c r="B14" s="257"/>
      <c r="C14" s="286"/>
      <c r="D14" s="285"/>
      <c r="E14" s="290"/>
      <c r="F14" s="289"/>
      <c r="G14" s="289"/>
      <c r="H14" s="247">
        <f>H13/$D13*100</f>
        <v>15.943317583544401</v>
      </c>
      <c r="I14" s="250">
        <f>I13/$D13*100</f>
        <v>16.256154320452826</v>
      </c>
      <c r="J14" s="248">
        <f>J13/$D13*100</f>
        <v>24.16623836325569</v>
      </c>
      <c r="K14" s="249"/>
      <c r="L14" s="248">
        <f>L13/$D13*100</f>
        <v>1.3307548206214845</v>
      </c>
      <c r="M14" s="247">
        <f>M13/$D13*100</f>
        <v>41.753147504330002</v>
      </c>
      <c r="N14" s="250"/>
      <c r="O14" s="248"/>
      <c r="P14" s="248"/>
      <c r="Q14" s="248"/>
      <c r="R14" s="248"/>
      <c r="S14" s="247"/>
      <c r="T14" s="250"/>
      <c r="U14" s="248"/>
      <c r="V14" s="248"/>
      <c r="W14" s="251">
        <f>W13/$D13*100</f>
        <v>24.461662568693278</v>
      </c>
      <c r="X14" s="249"/>
      <c r="Y14" s="248"/>
      <c r="Z14" s="248"/>
      <c r="AA14" s="248">
        <f>AA13/$D13*100</f>
        <v>5.2227500191369609</v>
      </c>
      <c r="AB14" s="247">
        <f>AB13/$D13*100</f>
        <v>29.684412587830238</v>
      </c>
      <c r="AC14" s="246"/>
      <c r="AD14" s="246">
        <f>AD13/$D13*100</f>
        <v>12.619122324295359</v>
      </c>
      <c r="AE14" s="281"/>
      <c r="AF14" s="245"/>
    </row>
    <row r="15" spans="1:32" ht="11.25" customHeight="1" x14ac:dyDescent="0.15">
      <c r="A15" s="259"/>
      <c r="B15" s="210">
        <v>57</v>
      </c>
      <c r="C15" s="218">
        <v>1982</v>
      </c>
      <c r="D15" s="241">
        <v>1184306</v>
      </c>
      <c r="E15" s="275"/>
      <c r="F15" s="265"/>
      <c r="G15" s="292"/>
      <c r="H15" s="262">
        <v>189871</v>
      </c>
      <c r="I15" s="275">
        <v>171013</v>
      </c>
      <c r="J15" s="265">
        <v>281137</v>
      </c>
      <c r="K15" s="276"/>
      <c r="L15" s="265">
        <v>14605</v>
      </c>
      <c r="M15" s="280">
        <f>SUM(I15:L15)</f>
        <v>466755</v>
      </c>
      <c r="N15" s="275"/>
      <c r="O15" s="265"/>
      <c r="P15" s="265"/>
      <c r="Q15" s="265"/>
      <c r="R15" s="265"/>
      <c r="S15" s="291"/>
      <c r="T15" s="275"/>
      <c r="U15" s="265"/>
      <c r="V15" s="265"/>
      <c r="W15" s="276">
        <v>301278</v>
      </c>
      <c r="X15" s="274"/>
      <c r="Y15" s="265"/>
      <c r="Z15" s="265"/>
      <c r="AA15" s="265">
        <v>67944</v>
      </c>
      <c r="AB15" s="280">
        <f>SUM(T15:AA15)</f>
        <v>369222</v>
      </c>
      <c r="AC15" s="261"/>
      <c r="AD15" s="261">
        <f>D15-(H15+M15+S15+AB15+AC15)</f>
        <v>158458</v>
      </c>
      <c r="AE15" s="283"/>
      <c r="AF15" s="287">
        <v>1982</v>
      </c>
    </row>
    <row r="16" spans="1:32" ht="11.25" customHeight="1" x14ac:dyDescent="0.15">
      <c r="A16" s="258"/>
      <c r="B16" s="257"/>
      <c r="C16" s="286"/>
      <c r="D16" s="285"/>
      <c r="E16" s="290"/>
      <c r="F16" s="289"/>
      <c r="G16" s="289"/>
      <c r="H16" s="247">
        <f>H15/$D15*100</f>
        <v>16.032258554799181</v>
      </c>
      <c r="I16" s="250">
        <f>I15/$D15*100</f>
        <v>14.439933598242346</v>
      </c>
      <c r="J16" s="248">
        <f>J15/$D15*100</f>
        <v>23.738543923614337</v>
      </c>
      <c r="K16" s="249"/>
      <c r="L16" s="248">
        <f>L15/$D15*100</f>
        <v>1.2332116868444474</v>
      </c>
      <c r="M16" s="247">
        <f>M15/$D15*100</f>
        <v>39.411689208701127</v>
      </c>
      <c r="N16" s="250"/>
      <c r="O16" s="248"/>
      <c r="P16" s="248"/>
      <c r="Q16" s="248"/>
      <c r="R16" s="248"/>
      <c r="S16" s="247"/>
      <c r="T16" s="250"/>
      <c r="U16" s="248"/>
      <c r="V16" s="248"/>
      <c r="W16" s="251">
        <f>W15/$D15*100</f>
        <v>25.439202368306841</v>
      </c>
      <c r="X16" s="249"/>
      <c r="Y16" s="248"/>
      <c r="Z16" s="248"/>
      <c r="AA16" s="248">
        <f>AA15/$D15*100</f>
        <v>5.737030801161187</v>
      </c>
      <c r="AB16" s="247">
        <f>AB15/$D15*100</f>
        <v>31.176233169468027</v>
      </c>
      <c r="AC16" s="246"/>
      <c r="AD16" s="246">
        <f>AD15/$D15*100</f>
        <v>13.379819067031661</v>
      </c>
      <c r="AE16" s="281"/>
      <c r="AF16" s="245"/>
    </row>
    <row r="17" spans="1:32" ht="11.25" customHeight="1" x14ac:dyDescent="0.15">
      <c r="A17" s="259"/>
      <c r="B17" s="210">
        <v>58</v>
      </c>
      <c r="C17" s="218">
        <v>1983</v>
      </c>
      <c r="D17" s="241">
        <v>1194699</v>
      </c>
      <c r="E17" s="275"/>
      <c r="F17" s="265"/>
      <c r="G17" s="292"/>
      <c r="H17" s="262">
        <v>185033</v>
      </c>
      <c r="I17" s="275">
        <v>156665</v>
      </c>
      <c r="J17" s="265">
        <v>280128</v>
      </c>
      <c r="K17" s="276"/>
      <c r="L17" s="265">
        <v>21130</v>
      </c>
      <c r="M17" s="280">
        <f>SUM(I17:L17)</f>
        <v>457923</v>
      </c>
      <c r="N17" s="275"/>
      <c r="O17" s="265"/>
      <c r="P17" s="265"/>
      <c r="Q17" s="265"/>
      <c r="R17" s="265"/>
      <c r="S17" s="291"/>
      <c r="T17" s="275"/>
      <c r="U17" s="265"/>
      <c r="V17" s="265"/>
      <c r="W17" s="276">
        <v>319480</v>
      </c>
      <c r="X17" s="274"/>
      <c r="Y17" s="265"/>
      <c r="Z17" s="265"/>
      <c r="AA17" s="265">
        <v>68473</v>
      </c>
      <c r="AB17" s="280">
        <f>SUM(T17:AA17)</f>
        <v>387953</v>
      </c>
      <c r="AC17" s="261"/>
      <c r="AD17" s="261">
        <f>D17-(H17+M17+S17+AB17+AC17)</f>
        <v>163790</v>
      </c>
      <c r="AE17" s="283"/>
      <c r="AF17" s="287">
        <v>1983</v>
      </c>
    </row>
    <row r="18" spans="1:32" ht="11.25" customHeight="1" x14ac:dyDescent="0.15">
      <c r="A18" s="258"/>
      <c r="B18" s="257"/>
      <c r="C18" s="286"/>
      <c r="D18" s="285"/>
      <c r="E18" s="290"/>
      <c r="F18" s="289"/>
      <c r="G18" s="289"/>
      <c r="H18" s="247">
        <f>H17/$D17*100</f>
        <v>15.48783417413089</v>
      </c>
      <c r="I18" s="250">
        <f>I17/$D17*100</f>
        <v>13.113344867619375</v>
      </c>
      <c r="J18" s="248">
        <f>J17/$D17*100</f>
        <v>23.447579683250762</v>
      </c>
      <c r="K18" s="249"/>
      <c r="L18" s="248">
        <f>L17/$D17*100</f>
        <v>1.7686463284894354</v>
      </c>
      <c r="M18" s="247">
        <f>M17/$D17*100</f>
        <v>38.329570879359572</v>
      </c>
      <c r="N18" s="250"/>
      <c r="O18" s="248"/>
      <c r="P18" s="248"/>
      <c r="Q18" s="248"/>
      <c r="R18" s="248"/>
      <c r="S18" s="247"/>
      <c r="T18" s="250"/>
      <c r="U18" s="248"/>
      <c r="V18" s="248"/>
      <c r="W18" s="251">
        <f>W17/$D17*100</f>
        <v>26.741463749446513</v>
      </c>
      <c r="X18" s="249"/>
      <c r="Y18" s="248"/>
      <c r="Z18" s="248"/>
      <c r="AA18" s="248">
        <f>AA17/$D17*100</f>
        <v>5.7314018007883156</v>
      </c>
      <c r="AB18" s="247">
        <f>AB17/$D17*100</f>
        <v>32.472865550234829</v>
      </c>
      <c r="AC18" s="246"/>
      <c r="AD18" s="246">
        <f>AD17/$D17*100</f>
        <v>13.709729396274712</v>
      </c>
      <c r="AE18" s="281"/>
      <c r="AF18" s="245"/>
    </row>
    <row r="19" spans="1:32" ht="11.25" customHeight="1" x14ac:dyDescent="0.15">
      <c r="A19" s="259"/>
      <c r="B19" s="210">
        <v>59</v>
      </c>
      <c r="C19" s="218">
        <v>1984</v>
      </c>
      <c r="D19" s="241">
        <f>H19+M19+S19+AB19+AC19+AD19</f>
        <v>1201122</v>
      </c>
      <c r="E19" s="275"/>
      <c r="F19" s="265"/>
      <c r="G19" s="292"/>
      <c r="H19" s="262">
        <v>187326</v>
      </c>
      <c r="I19" s="275">
        <v>143515</v>
      </c>
      <c r="J19" s="265">
        <v>297700</v>
      </c>
      <c r="K19" s="276"/>
      <c r="L19" s="265">
        <v>15602</v>
      </c>
      <c r="M19" s="280">
        <f>SUM(I19:L19)</f>
        <v>456817</v>
      </c>
      <c r="N19" s="275"/>
      <c r="O19" s="265"/>
      <c r="P19" s="265"/>
      <c r="Q19" s="265"/>
      <c r="R19" s="265"/>
      <c r="S19" s="291"/>
      <c r="T19" s="275"/>
      <c r="U19" s="265"/>
      <c r="V19" s="265"/>
      <c r="W19" s="276">
        <v>332239</v>
      </c>
      <c r="X19" s="274"/>
      <c r="Y19" s="265"/>
      <c r="Z19" s="265"/>
      <c r="AA19" s="265">
        <v>74994</v>
      </c>
      <c r="AB19" s="280">
        <f>SUM(T19:AA19)</f>
        <v>407233</v>
      </c>
      <c r="AC19" s="261"/>
      <c r="AD19" s="261">
        <v>149746</v>
      </c>
      <c r="AE19" s="283"/>
      <c r="AF19" s="287">
        <v>1984</v>
      </c>
    </row>
    <row r="20" spans="1:32" ht="11.25" customHeight="1" x14ac:dyDescent="0.15">
      <c r="A20" s="258"/>
      <c r="B20" s="257"/>
      <c r="C20" s="286"/>
      <c r="D20" s="285"/>
      <c r="E20" s="290"/>
      <c r="F20" s="289"/>
      <c r="G20" s="289"/>
      <c r="H20" s="247">
        <f>H19/$D19*100</f>
        <v>15.595917816841254</v>
      </c>
      <c r="I20" s="250">
        <f>I19/$D19*100</f>
        <v>11.94841156851677</v>
      </c>
      <c r="J20" s="248">
        <f>J19/$D19*100</f>
        <v>24.785159209472475</v>
      </c>
      <c r="K20" s="249"/>
      <c r="L20" s="248">
        <f>L19/$D19*100</f>
        <v>1.2989521464097735</v>
      </c>
      <c r="M20" s="247">
        <f>M19/$D19*100</f>
        <v>38.032522924399018</v>
      </c>
      <c r="N20" s="250"/>
      <c r="O20" s="248"/>
      <c r="P20" s="248"/>
      <c r="Q20" s="248"/>
      <c r="R20" s="248"/>
      <c r="S20" s="247"/>
      <c r="T20" s="250"/>
      <c r="U20" s="248"/>
      <c r="V20" s="248"/>
      <c r="W20" s="251">
        <f>W19/$D19*100</f>
        <v>27.660720559610098</v>
      </c>
      <c r="X20" s="249"/>
      <c r="Y20" s="248"/>
      <c r="Z20" s="248"/>
      <c r="AA20" s="248">
        <f>AA19/$D19*100</f>
        <v>6.2436621758655653</v>
      </c>
      <c r="AB20" s="247">
        <f>AB19/$D19*100</f>
        <v>33.904382735475664</v>
      </c>
      <c r="AC20" s="246"/>
      <c r="AD20" s="246">
        <f>AD19/$D19*100</f>
        <v>12.467176523284063</v>
      </c>
      <c r="AE20" s="281"/>
      <c r="AF20" s="245"/>
    </row>
    <row r="21" spans="1:32" ht="11.25" customHeight="1" x14ac:dyDescent="0.15">
      <c r="A21" s="259"/>
      <c r="B21" s="210">
        <v>60</v>
      </c>
      <c r="C21" s="218">
        <v>1985</v>
      </c>
      <c r="D21" s="241">
        <f>H21+M21+S21+AB21+AC21+AD21</f>
        <v>1186442</v>
      </c>
      <c r="E21" s="275">
        <v>141502</v>
      </c>
      <c r="F21" s="265">
        <v>11378</v>
      </c>
      <c r="G21" s="265">
        <v>17354</v>
      </c>
      <c r="H21" s="262">
        <f>SUM(E21:G21)</f>
        <v>170234</v>
      </c>
      <c r="I21" s="275">
        <v>126425</v>
      </c>
      <c r="J21" s="265">
        <v>269144</v>
      </c>
      <c r="K21" s="276">
        <v>1498</v>
      </c>
      <c r="L21" s="265">
        <v>14630</v>
      </c>
      <c r="M21" s="280">
        <f>SUM(I21:L21)</f>
        <v>411697</v>
      </c>
      <c r="N21" s="275"/>
      <c r="O21" s="265"/>
      <c r="P21" s="265"/>
      <c r="Q21" s="265"/>
      <c r="R21" s="265"/>
      <c r="S21" s="291"/>
      <c r="T21" s="275">
        <v>52956</v>
      </c>
      <c r="U21" s="265"/>
      <c r="V21" s="265">
        <v>25057</v>
      </c>
      <c r="W21" s="276">
        <v>341422</v>
      </c>
      <c r="X21" s="274">
        <v>9967</v>
      </c>
      <c r="Y21" s="274"/>
      <c r="Z21" s="274"/>
      <c r="AA21" s="265">
        <v>26479</v>
      </c>
      <c r="AB21" s="280">
        <f>SUM(T21:AA21)</f>
        <v>455881</v>
      </c>
      <c r="AC21" s="261"/>
      <c r="AD21" s="261">
        <v>148630</v>
      </c>
      <c r="AE21" s="283"/>
      <c r="AF21" s="287">
        <v>1985</v>
      </c>
    </row>
    <row r="22" spans="1:32" ht="11.25" customHeight="1" x14ac:dyDescent="0.15">
      <c r="A22" s="258"/>
      <c r="B22" s="257"/>
      <c r="C22" s="286"/>
      <c r="D22" s="285"/>
      <c r="E22" s="250">
        <f t="shared" ref="E22:M22" si="0">E21/$D21*100</f>
        <v>11.926583853235135</v>
      </c>
      <c r="F22" s="248">
        <f t="shared" si="0"/>
        <v>0.95900178854086415</v>
      </c>
      <c r="G22" s="248">
        <f t="shared" si="0"/>
        <v>1.4626926558567548</v>
      </c>
      <c r="H22" s="247">
        <f t="shared" si="0"/>
        <v>14.348278297632755</v>
      </c>
      <c r="I22" s="250">
        <f t="shared" si="0"/>
        <v>10.655809554955068</v>
      </c>
      <c r="J22" s="248">
        <f t="shared" si="0"/>
        <v>22.68496900817739</v>
      </c>
      <c r="K22" s="249">
        <f t="shared" si="0"/>
        <v>0.12625985931044248</v>
      </c>
      <c r="L22" s="248">
        <f t="shared" si="0"/>
        <v>1.2330986259758168</v>
      </c>
      <c r="M22" s="247">
        <f t="shared" si="0"/>
        <v>34.700137048418718</v>
      </c>
      <c r="N22" s="290"/>
      <c r="O22" s="289"/>
      <c r="P22" s="289"/>
      <c r="Q22" s="289"/>
      <c r="R22" s="289"/>
      <c r="S22" s="288"/>
      <c r="T22" s="250">
        <f>T21/$D21*100</f>
        <v>4.463429312178766</v>
      </c>
      <c r="U22" s="248"/>
      <c r="V22" s="248">
        <f>V21/$D21*100</f>
        <v>2.1119447895472345</v>
      </c>
      <c r="W22" s="249">
        <f>W21/$D21*100</f>
        <v>28.776965077096055</v>
      </c>
      <c r="X22" s="272">
        <f>X21/$D21*100</f>
        <v>0.84007477820239007</v>
      </c>
      <c r="Y22" s="272"/>
      <c r="Z22" s="272"/>
      <c r="AA22" s="248">
        <f>AA21/$D21*100</f>
        <v>2.2317989417097506</v>
      </c>
      <c r="AB22" s="247">
        <f>AB21/$D21*100</f>
        <v>38.424212898734197</v>
      </c>
      <c r="AC22" s="246"/>
      <c r="AD22" s="246">
        <f>AD21/$D21*100</f>
        <v>12.527371755214331</v>
      </c>
      <c r="AE22" s="281"/>
      <c r="AF22" s="245"/>
    </row>
    <row r="23" spans="1:32" ht="11.25" customHeight="1" x14ac:dyDescent="0.15">
      <c r="A23" s="259"/>
      <c r="B23" s="210">
        <v>61</v>
      </c>
      <c r="C23" s="218">
        <v>1986</v>
      </c>
      <c r="D23" s="241">
        <f>H23+M23+S23+AB23+AC23+AD23</f>
        <v>1199194</v>
      </c>
      <c r="E23" s="275">
        <v>140051</v>
      </c>
      <c r="F23" s="265">
        <v>10673</v>
      </c>
      <c r="G23" s="265">
        <v>14651</v>
      </c>
      <c r="H23" s="262">
        <f>SUM(E23:G23)</f>
        <v>165375</v>
      </c>
      <c r="I23" s="275">
        <v>110762</v>
      </c>
      <c r="J23" s="265">
        <v>264643</v>
      </c>
      <c r="K23" s="276">
        <v>1619</v>
      </c>
      <c r="L23" s="265">
        <v>14977</v>
      </c>
      <c r="M23" s="280">
        <f>SUM(I23:L23)</f>
        <v>392001</v>
      </c>
      <c r="N23" s="275"/>
      <c r="O23" s="265"/>
      <c r="P23" s="265"/>
      <c r="Q23" s="265"/>
      <c r="R23" s="265"/>
      <c r="S23" s="291"/>
      <c r="T23" s="275">
        <v>64038</v>
      </c>
      <c r="U23" s="265"/>
      <c r="V23" s="265">
        <v>27923</v>
      </c>
      <c r="W23" s="276">
        <v>353615</v>
      </c>
      <c r="X23" s="274">
        <v>10999</v>
      </c>
      <c r="Y23" s="274"/>
      <c r="Z23" s="274"/>
      <c r="AA23" s="265">
        <v>20259</v>
      </c>
      <c r="AB23" s="280">
        <f>SUM(T23:AA23)</f>
        <v>476834</v>
      </c>
      <c r="AC23" s="261"/>
      <c r="AD23" s="261">
        <v>164984</v>
      </c>
      <c r="AE23" s="283"/>
      <c r="AF23" s="287">
        <v>1986</v>
      </c>
    </row>
    <row r="24" spans="1:32" ht="11.25" customHeight="1" x14ac:dyDescent="0.15">
      <c r="A24" s="258"/>
      <c r="B24" s="257"/>
      <c r="C24" s="286"/>
      <c r="D24" s="285"/>
      <c r="E24" s="250">
        <f t="shared" ref="E24:M24" si="1">E23/$D23*100</f>
        <v>11.678760901071888</v>
      </c>
      <c r="F24" s="248">
        <f t="shared" si="1"/>
        <v>0.89001445971210669</v>
      </c>
      <c r="G24" s="248">
        <f t="shared" si="1"/>
        <v>1.2217372668642439</v>
      </c>
      <c r="H24" s="247">
        <f t="shared" si="1"/>
        <v>13.790512627648239</v>
      </c>
      <c r="I24" s="250">
        <f t="shared" si="1"/>
        <v>9.2363704288046797</v>
      </c>
      <c r="J24" s="248">
        <f t="shared" si="1"/>
        <v>22.068405945993728</v>
      </c>
      <c r="K24" s="249">
        <f t="shared" si="1"/>
        <v>0.13500734660113375</v>
      </c>
      <c r="L24" s="248">
        <f t="shared" si="1"/>
        <v>1.2489221927394567</v>
      </c>
      <c r="M24" s="247">
        <f t="shared" si="1"/>
        <v>32.688705914139</v>
      </c>
      <c r="N24" s="290"/>
      <c r="O24" s="289"/>
      <c r="P24" s="289"/>
      <c r="Q24" s="289"/>
      <c r="R24" s="289"/>
      <c r="S24" s="288"/>
      <c r="T24" s="250">
        <f>T23/$D23*100</f>
        <v>5.3400867582726397</v>
      </c>
      <c r="U24" s="248"/>
      <c r="V24" s="248">
        <f>V23/$D23*100</f>
        <v>2.3284806294894738</v>
      </c>
      <c r="W24" s="249">
        <f>W23/$D23*100</f>
        <v>29.487722587004271</v>
      </c>
      <c r="X24" s="272">
        <f>X23/$D23*100</f>
        <v>0.9171993855873195</v>
      </c>
      <c r="Y24" s="272"/>
      <c r="Z24" s="272"/>
      <c r="AA24" s="248">
        <f>AA23/$D23*100</f>
        <v>1.6893847033924454</v>
      </c>
      <c r="AB24" s="247">
        <f>AB23/$D23*100</f>
        <v>39.762874063746153</v>
      </c>
      <c r="AC24" s="246"/>
      <c r="AD24" s="246">
        <f>AD23/$D23*100</f>
        <v>13.757907394466617</v>
      </c>
      <c r="AE24" s="281"/>
      <c r="AF24" s="245"/>
    </row>
    <row r="25" spans="1:32" ht="11.25" customHeight="1" x14ac:dyDescent="0.15">
      <c r="A25" s="259"/>
      <c r="B25" s="210">
        <v>62</v>
      </c>
      <c r="C25" s="218">
        <v>1987</v>
      </c>
      <c r="D25" s="241">
        <f>H25+M25+S25+AB25+AC25+AD25</f>
        <v>1195286</v>
      </c>
      <c r="E25" s="275">
        <v>145708</v>
      </c>
      <c r="F25" s="265">
        <v>10831</v>
      </c>
      <c r="G25" s="265">
        <v>11173</v>
      </c>
      <c r="H25" s="262">
        <f>SUM(E25:G25)</f>
        <v>167712</v>
      </c>
      <c r="I25" s="275">
        <v>101457</v>
      </c>
      <c r="J25" s="265">
        <v>248336</v>
      </c>
      <c r="K25" s="276">
        <v>4302</v>
      </c>
      <c r="L25" s="265">
        <v>14025</v>
      </c>
      <c r="M25" s="280">
        <f>SUM(I25:L25)</f>
        <v>368120</v>
      </c>
      <c r="N25" s="275"/>
      <c r="O25" s="265"/>
      <c r="P25" s="265"/>
      <c r="Q25" s="265"/>
      <c r="R25" s="265"/>
      <c r="S25" s="291"/>
      <c r="T25" s="275">
        <v>60159</v>
      </c>
      <c r="U25" s="265"/>
      <c r="V25" s="265">
        <v>27681</v>
      </c>
      <c r="W25" s="276">
        <v>361788</v>
      </c>
      <c r="X25" s="274">
        <v>9985</v>
      </c>
      <c r="Y25" s="274"/>
      <c r="Z25" s="274"/>
      <c r="AA25" s="265">
        <v>27445</v>
      </c>
      <c r="AB25" s="280">
        <f>SUM(T25:AA25)</f>
        <v>487058</v>
      </c>
      <c r="AC25" s="261"/>
      <c r="AD25" s="261">
        <v>172396</v>
      </c>
      <c r="AE25" s="283"/>
      <c r="AF25" s="287">
        <v>1987</v>
      </c>
    </row>
    <row r="26" spans="1:32" ht="11.25" customHeight="1" x14ac:dyDescent="0.15">
      <c r="A26" s="258"/>
      <c r="B26" s="257"/>
      <c r="C26" s="286"/>
      <c r="D26" s="285"/>
      <c r="E26" s="250">
        <f t="shared" ref="E26:M26" si="2">E25/$D25*100</f>
        <v>12.190220583190968</v>
      </c>
      <c r="F26" s="248">
        <f t="shared" si="2"/>
        <v>0.90614296494730129</v>
      </c>
      <c r="G26" s="248">
        <f t="shared" si="2"/>
        <v>0.93475536398820025</v>
      </c>
      <c r="H26" s="247">
        <f t="shared" si="2"/>
        <v>14.03111891212647</v>
      </c>
      <c r="I26" s="250">
        <f t="shared" si="2"/>
        <v>8.4880940628435368</v>
      </c>
      <c r="J26" s="248">
        <f t="shared" si="2"/>
        <v>20.776282831054658</v>
      </c>
      <c r="K26" s="249">
        <f t="shared" si="2"/>
        <v>0.35991386161972949</v>
      </c>
      <c r="L26" s="248">
        <f t="shared" si="2"/>
        <v>1.1733593466333581</v>
      </c>
      <c r="M26" s="247">
        <f t="shared" si="2"/>
        <v>30.797650102151287</v>
      </c>
      <c r="N26" s="290"/>
      <c r="O26" s="289"/>
      <c r="P26" s="289"/>
      <c r="Q26" s="289"/>
      <c r="R26" s="289"/>
      <c r="S26" s="288"/>
      <c r="T26" s="250">
        <f>T25/$D25*100</f>
        <v>5.0330213856767338</v>
      </c>
      <c r="U26" s="248"/>
      <c r="V26" s="248">
        <f>V25/$D25*100</f>
        <v>2.3158474206173252</v>
      </c>
      <c r="W26" s="249">
        <f>W25/$D25*100</f>
        <v>30.267902409967157</v>
      </c>
      <c r="X26" s="272">
        <f>X25/$D25*100</f>
        <v>0.83536492521455119</v>
      </c>
      <c r="Y26" s="272"/>
      <c r="Z26" s="272"/>
      <c r="AA26" s="248">
        <f>AA25/$D25*100</f>
        <v>2.2961031920393946</v>
      </c>
      <c r="AB26" s="247">
        <f>AB25/$D25*100</f>
        <v>40.748239333515158</v>
      </c>
      <c r="AC26" s="246"/>
      <c r="AD26" s="246">
        <f>AD25/$D25*100</f>
        <v>14.422991652207088</v>
      </c>
      <c r="AE26" s="281"/>
      <c r="AF26" s="245"/>
    </row>
    <row r="27" spans="1:32" ht="11.25" customHeight="1" x14ac:dyDescent="0.15">
      <c r="A27" s="259"/>
      <c r="B27" s="210">
        <v>63</v>
      </c>
      <c r="C27" s="218">
        <v>1988</v>
      </c>
      <c r="D27" s="241">
        <f>H27+M27+S27+AB27+AC27+AD27</f>
        <v>1198200</v>
      </c>
      <c r="E27" s="275">
        <v>148856</v>
      </c>
      <c r="F27" s="265">
        <v>8786</v>
      </c>
      <c r="G27" s="265">
        <v>11100</v>
      </c>
      <c r="H27" s="262">
        <f>SUM(E27:G27)</f>
        <v>168742</v>
      </c>
      <c r="I27" s="275">
        <v>91482</v>
      </c>
      <c r="J27" s="265">
        <v>239454</v>
      </c>
      <c r="K27" s="276">
        <v>3956</v>
      </c>
      <c r="L27" s="265">
        <v>13297</v>
      </c>
      <c r="M27" s="280">
        <f>SUM(I27:L27)</f>
        <v>348189</v>
      </c>
      <c r="N27" s="275"/>
      <c r="O27" s="265"/>
      <c r="P27" s="265"/>
      <c r="Q27" s="265"/>
      <c r="R27" s="265"/>
      <c r="S27" s="291"/>
      <c r="T27" s="275">
        <v>56697</v>
      </c>
      <c r="U27" s="265"/>
      <c r="V27" s="265">
        <v>37523</v>
      </c>
      <c r="W27" s="276">
        <v>364917</v>
      </c>
      <c r="X27" s="274">
        <v>10204</v>
      </c>
      <c r="Y27" s="274"/>
      <c r="Z27" s="274"/>
      <c r="AA27" s="265">
        <v>24455</v>
      </c>
      <c r="AB27" s="280">
        <f>SUM(T27:AA27)</f>
        <v>493796</v>
      </c>
      <c r="AC27" s="261"/>
      <c r="AD27" s="261">
        <v>187473</v>
      </c>
      <c r="AE27" s="283"/>
      <c r="AF27" s="287">
        <v>1988</v>
      </c>
    </row>
    <row r="28" spans="1:32" ht="11.25" customHeight="1" x14ac:dyDescent="0.15">
      <c r="A28" s="258"/>
      <c r="B28" s="257"/>
      <c r="C28" s="286"/>
      <c r="D28" s="285"/>
      <c r="E28" s="250">
        <f t="shared" ref="E28:M28" si="3">E27/$D27*100</f>
        <v>12.42330161909531</v>
      </c>
      <c r="F28" s="248">
        <f t="shared" si="3"/>
        <v>0.7332665665164414</v>
      </c>
      <c r="G28" s="248">
        <f t="shared" si="3"/>
        <v>0.92638958437656482</v>
      </c>
      <c r="H28" s="247">
        <f t="shared" si="3"/>
        <v>14.082957769988317</v>
      </c>
      <c r="I28" s="250">
        <f t="shared" si="3"/>
        <v>7.6349524286429649</v>
      </c>
      <c r="J28" s="248">
        <f t="shared" si="3"/>
        <v>19.984476715072606</v>
      </c>
      <c r="K28" s="249">
        <f t="shared" si="3"/>
        <v>0.33016190953096314</v>
      </c>
      <c r="L28" s="248">
        <f t="shared" si="3"/>
        <v>1.1097479552662326</v>
      </c>
      <c r="M28" s="247">
        <f t="shared" si="3"/>
        <v>29.059339008512769</v>
      </c>
      <c r="N28" s="290"/>
      <c r="O28" s="289"/>
      <c r="P28" s="289"/>
      <c r="Q28" s="289"/>
      <c r="R28" s="289"/>
      <c r="S28" s="288"/>
      <c r="T28" s="250">
        <f>T27/$D27*100</f>
        <v>4.7318477716574856</v>
      </c>
      <c r="U28" s="248"/>
      <c r="V28" s="248">
        <f>V27/$D27*100</f>
        <v>3.1316140877983645</v>
      </c>
      <c r="W28" s="249">
        <f>W27/$D27*100</f>
        <v>30.455433149724588</v>
      </c>
      <c r="X28" s="272">
        <f>X27/$D27*100</f>
        <v>0.85161074945751969</v>
      </c>
      <c r="Y28" s="272"/>
      <c r="Z28" s="272"/>
      <c r="AA28" s="248">
        <f>AA27/$D27*100</f>
        <v>2.0409781338674682</v>
      </c>
      <c r="AB28" s="247">
        <f>AB27/$D27*100</f>
        <v>41.211483892505427</v>
      </c>
      <c r="AC28" s="246"/>
      <c r="AD28" s="246">
        <f>AD27/$D27*100</f>
        <v>15.646219328993491</v>
      </c>
      <c r="AE28" s="281"/>
      <c r="AF28" s="245"/>
    </row>
    <row r="29" spans="1:32" ht="11.25" customHeight="1" x14ac:dyDescent="0.15">
      <c r="A29" s="244" t="s">
        <v>36</v>
      </c>
      <c r="B29" s="243" t="s">
        <v>35</v>
      </c>
      <c r="C29" s="218">
        <v>1989</v>
      </c>
      <c r="D29" s="241">
        <f>H29+M29+S29+AB29+AC29+AD29</f>
        <v>1197279</v>
      </c>
      <c r="E29" s="275">
        <v>150000</v>
      </c>
      <c r="F29" s="265">
        <v>8056</v>
      </c>
      <c r="G29" s="265">
        <v>10532</v>
      </c>
      <c r="H29" s="262">
        <f>SUM(E29:G29)</f>
        <v>168588</v>
      </c>
      <c r="I29" s="275">
        <v>81984</v>
      </c>
      <c r="J29" s="265">
        <v>225137</v>
      </c>
      <c r="K29" s="276">
        <v>2697</v>
      </c>
      <c r="L29" s="265">
        <v>14594</v>
      </c>
      <c r="M29" s="280">
        <f>SUM(I29:L29)</f>
        <v>324412</v>
      </c>
      <c r="N29" s="275"/>
      <c r="O29" s="265"/>
      <c r="P29" s="265"/>
      <c r="Q29" s="265"/>
      <c r="R29" s="265"/>
      <c r="S29" s="291"/>
      <c r="T29" s="275">
        <v>64206</v>
      </c>
      <c r="U29" s="265"/>
      <c r="V29" s="265">
        <v>46236</v>
      </c>
      <c r="W29" s="276">
        <v>366872</v>
      </c>
      <c r="X29" s="274">
        <v>10388</v>
      </c>
      <c r="Y29" s="274"/>
      <c r="Z29" s="274"/>
      <c r="AA29" s="265">
        <v>27398</v>
      </c>
      <c r="AB29" s="280">
        <f>SUM(T29:AA29)</f>
        <v>515100</v>
      </c>
      <c r="AC29" s="261"/>
      <c r="AD29" s="261">
        <v>189179</v>
      </c>
      <c r="AE29" s="283"/>
      <c r="AF29" s="287">
        <v>1989</v>
      </c>
    </row>
    <row r="30" spans="1:32" ht="11.25" customHeight="1" x14ac:dyDescent="0.15">
      <c r="A30" s="258"/>
      <c r="B30" s="257"/>
      <c r="C30" s="286"/>
      <c r="D30" s="285"/>
      <c r="E30" s="250">
        <f t="shared" ref="E30:M30" si="4">E29/$D29*100</f>
        <v>12.528408165515307</v>
      </c>
      <c r="F30" s="248">
        <f t="shared" si="4"/>
        <v>0.67285904120927531</v>
      </c>
      <c r="G30" s="248">
        <f t="shared" si="4"/>
        <v>0.87966129866138143</v>
      </c>
      <c r="H30" s="247">
        <f t="shared" si="4"/>
        <v>14.080928505385963</v>
      </c>
      <c r="I30" s="250">
        <f t="shared" si="4"/>
        <v>6.8475267669440454</v>
      </c>
      <c r="J30" s="248">
        <f t="shared" si="4"/>
        <v>18.804054861064127</v>
      </c>
      <c r="K30" s="249">
        <f t="shared" si="4"/>
        <v>0.22526077881596518</v>
      </c>
      <c r="L30" s="248">
        <f t="shared" si="4"/>
        <v>1.2189305917835358</v>
      </c>
      <c r="M30" s="247">
        <f t="shared" si="4"/>
        <v>27.095772998607675</v>
      </c>
      <c r="N30" s="290"/>
      <c r="O30" s="289"/>
      <c r="P30" s="289"/>
      <c r="Q30" s="289"/>
      <c r="R30" s="289"/>
      <c r="S30" s="288"/>
      <c r="T30" s="250">
        <f>T29/$D29*100</f>
        <v>5.3626598311671714</v>
      </c>
      <c r="U30" s="248"/>
      <c r="V30" s="248">
        <f>V29/$D29*100</f>
        <v>3.861756532938438</v>
      </c>
      <c r="W30" s="249">
        <f>W29/$D29*100</f>
        <v>30.642147736659542</v>
      </c>
      <c r="X30" s="272">
        <f>X29/$D29*100</f>
        <v>0.86763402682248669</v>
      </c>
      <c r="Y30" s="272"/>
      <c r="Z30" s="272"/>
      <c r="AA30" s="248">
        <f>AA29/$D29*100</f>
        <v>2.2883555127919224</v>
      </c>
      <c r="AB30" s="247">
        <f>AB29/$D29*100</f>
        <v>43.022553640379563</v>
      </c>
      <c r="AC30" s="246"/>
      <c r="AD30" s="246">
        <f>AD29/$D29*100</f>
        <v>15.8007448556268</v>
      </c>
      <c r="AE30" s="281"/>
      <c r="AF30" s="245"/>
    </row>
    <row r="31" spans="1:32" ht="11.25" customHeight="1" x14ac:dyDescent="0.15">
      <c r="A31" s="259"/>
      <c r="B31" s="210">
        <v>2</v>
      </c>
      <c r="C31" s="218">
        <v>1990</v>
      </c>
      <c r="D31" s="241">
        <f>H31+M31+S31+AB31+AC31+AD31</f>
        <v>1176187</v>
      </c>
      <c r="E31" s="275">
        <v>150290</v>
      </c>
      <c r="F31" s="265">
        <v>6312</v>
      </c>
      <c r="G31" s="265">
        <v>9681</v>
      </c>
      <c r="H31" s="262">
        <f>SUM(E31:G31)</f>
        <v>166283</v>
      </c>
      <c r="I31" s="275">
        <v>72498</v>
      </c>
      <c r="J31" s="265">
        <v>214658</v>
      </c>
      <c r="K31" s="276">
        <v>3607</v>
      </c>
      <c r="L31" s="265">
        <v>12910</v>
      </c>
      <c r="M31" s="280">
        <f>SUM(I31:L31)</f>
        <v>303673</v>
      </c>
      <c r="N31" s="275"/>
      <c r="O31" s="265"/>
      <c r="P31" s="265"/>
      <c r="Q31" s="265"/>
      <c r="R31" s="265"/>
      <c r="S31" s="291"/>
      <c r="T31" s="275">
        <v>66900</v>
      </c>
      <c r="U31" s="265"/>
      <c r="V31" s="265">
        <v>58110</v>
      </c>
      <c r="W31" s="276">
        <v>339614</v>
      </c>
      <c r="X31" s="274">
        <v>14995</v>
      </c>
      <c r="Y31" s="274"/>
      <c r="Z31" s="274"/>
      <c r="AA31" s="265">
        <v>21230</v>
      </c>
      <c r="AB31" s="280">
        <f>SUM(T31:AA31)</f>
        <v>500849</v>
      </c>
      <c r="AC31" s="261"/>
      <c r="AD31" s="261">
        <v>205382</v>
      </c>
      <c r="AE31" s="283"/>
      <c r="AF31" s="287">
        <v>1990</v>
      </c>
    </row>
    <row r="32" spans="1:32" ht="11.25" customHeight="1" x14ac:dyDescent="0.15">
      <c r="A32" s="258"/>
      <c r="B32" s="257"/>
      <c r="C32" s="286"/>
      <c r="D32" s="285"/>
      <c r="E32" s="250">
        <f t="shared" ref="E32:M32" si="5">E31/$D31*100</f>
        <v>12.777730071833815</v>
      </c>
      <c r="F32" s="248">
        <f t="shared" si="5"/>
        <v>0.53664935932806612</v>
      </c>
      <c r="G32" s="248">
        <f t="shared" si="5"/>
        <v>0.82308340425459559</v>
      </c>
      <c r="H32" s="247">
        <f t="shared" si="5"/>
        <v>14.137462835416478</v>
      </c>
      <c r="I32" s="250">
        <f t="shared" si="5"/>
        <v>6.1638157877956488</v>
      </c>
      <c r="J32" s="248">
        <f t="shared" si="5"/>
        <v>18.250329241863753</v>
      </c>
      <c r="K32" s="249">
        <f t="shared" si="5"/>
        <v>0.3066689225437792</v>
      </c>
      <c r="L32" s="248">
        <f t="shared" si="5"/>
        <v>1.0976145799945076</v>
      </c>
      <c r="M32" s="247">
        <f t="shared" si="5"/>
        <v>25.818428532197686</v>
      </c>
      <c r="N32" s="290"/>
      <c r="O32" s="289"/>
      <c r="P32" s="289"/>
      <c r="Q32" s="289"/>
      <c r="R32" s="289"/>
      <c r="S32" s="288"/>
      <c r="T32" s="250">
        <f>T31/$D31*100</f>
        <v>5.6878710613193304</v>
      </c>
      <c r="U32" s="248"/>
      <c r="V32" s="248">
        <f>V31/$D31*100</f>
        <v>4.9405409173881365</v>
      </c>
      <c r="W32" s="249">
        <f>W31/$D31*100</f>
        <v>28.874150113884951</v>
      </c>
      <c r="X32" s="272">
        <f>X31/$D31*100</f>
        <v>1.2748823103809173</v>
      </c>
      <c r="Y32" s="272"/>
      <c r="Z32" s="272"/>
      <c r="AA32" s="248">
        <f>AA31/$D31*100</f>
        <v>1.8049850916563439</v>
      </c>
      <c r="AB32" s="247">
        <f>AB31/$D31*100</f>
        <v>42.582429494629679</v>
      </c>
      <c r="AC32" s="246"/>
      <c r="AD32" s="246">
        <f>AD31/$D31*100</f>
        <v>17.461679137756157</v>
      </c>
      <c r="AE32" s="281"/>
      <c r="AF32" s="245"/>
    </row>
    <row r="33" spans="1:32" ht="11.25" customHeight="1" x14ac:dyDescent="0.15">
      <c r="A33" s="259"/>
      <c r="B33" s="210">
        <v>3</v>
      </c>
      <c r="C33" s="218">
        <v>1991</v>
      </c>
      <c r="D33" s="241">
        <f>H33+M33+S33+AB33+AC33+AD33</f>
        <v>1175254</v>
      </c>
      <c r="E33" s="275">
        <v>145439</v>
      </c>
      <c r="F33" s="265">
        <v>6047</v>
      </c>
      <c r="G33" s="265">
        <v>11588</v>
      </c>
      <c r="H33" s="262">
        <f>SUM(E33:G33)</f>
        <v>163074</v>
      </c>
      <c r="I33" s="275">
        <v>66142</v>
      </c>
      <c r="J33" s="265">
        <v>200894</v>
      </c>
      <c r="K33" s="276">
        <v>3542</v>
      </c>
      <c r="L33" s="265">
        <v>12567</v>
      </c>
      <c r="M33" s="280">
        <f>SUM(I33:L33)</f>
        <v>283145</v>
      </c>
      <c r="N33" s="275"/>
      <c r="O33" s="265"/>
      <c r="P33" s="265"/>
      <c r="Q33" s="265"/>
      <c r="R33" s="265"/>
      <c r="S33" s="291"/>
      <c r="T33" s="275">
        <v>67008</v>
      </c>
      <c r="U33" s="265"/>
      <c r="V33" s="265">
        <v>68486</v>
      </c>
      <c r="W33" s="276">
        <v>342742</v>
      </c>
      <c r="X33" s="274">
        <v>12592</v>
      </c>
      <c r="Y33" s="274"/>
      <c r="Z33" s="274"/>
      <c r="AA33" s="265">
        <v>21396</v>
      </c>
      <c r="AB33" s="280">
        <f>SUM(T33:AA33)</f>
        <v>512224</v>
      </c>
      <c r="AC33" s="261"/>
      <c r="AD33" s="261">
        <v>216811</v>
      </c>
      <c r="AE33" s="283"/>
      <c r="AF33" s="287">
        <v>1991</v>
      </c>
    </row>
    <row r="34" spans="1:32" ht="11.25" customHeight="1" x14ac:dyDescent="0.15">
      <c r="A34" s="258"/>
      <c r="B34" s="257"/>
      <c r="C34" s="286"/>
      <c r="D34" s="285"/>
      <c r="E34" s="250">
        <f t="shared" ref="E34:M34" si="6">E33/$D33*100</f>
        <v>12.375112103426153</v>
      </c>
      <c r="F34" s="248">
        <f t="shared" si="6"/>
        <v>0.51452707244561602</v>
      </c>
      <c r="G34" s="248">
        <f t="shared" si="6"/>
        <v>0.98599962220932669</v>
      </c>
      <c r="H34" s="247">
        <f t="shared" si="6"/>
        <v>13.875638798081097</v>
      </c>
      <c r="I34" s="250">
        <f t="shared" si="6"/>
        <v>5.627889800843052</v>
      </c>
      <c r="J34" s="248">
        <f t="shared" si="6"/>
        <v>17.093666560590307</v>
      </c>
      <c r="K34" s="249">
        <f t="shared" si="6"/>
        <v>0.3013816587733375</v>
      </c>
      <c r="L34" s="248">
        <f t="shared" si="6"/>
        <v>1.0693007639199696</v>
      </c>
      <c r="M34" s="247">
        <f t="shared" si="6"/>
        <v>24.092238784126664</v>
      </c>
      <c r="N34" s="290"/>
      <c r="O34" s="289"/>
      <c r="P34" s="289"/>
      <c r="Q34" s="289"/>
      <c r="R34" s="289"/>
      <c r="S34" s="288"/>
      <c r="T34" s="250">
        <f>T33/$D33*100</f>
        <v>5.7015759997413324</v>
      </c>
      <c r="U34" s="248"/>
      <c r="V34" s="248">
        <f>V33/$D33*100</f>
        <v>5.8273360482074512</v>
      </c>
      <c r="W34" s="249">
        <f>W33/$D33*100</f>
        <v>29.163227693758113</v>
      </c>
      <c r="X34" s="272">
        <f>X33/$D33*100</f>
        <v>1.0714279636572179</v>
      </c>
      <c r="Y34" s="272"/>
      <c r="Z34" s="272"/>
      <c r="AA34" s="248">
        <f>AA33/$D33*100</f>
        <v>1.8205426231265753</v>
      </c>
      <c r="AB34" s="247">
        <f>AB33/$D33*100</f>
        <v>43.584110328490695</v>
      </c>
      <c r="AC34" s="246"/>
      <c r="AD34" s="246">
        <f>AD33/$D33*100</f>
        <v>18.448012089301546</v>
      </c>
      <c r="AE34" s="281"/>
      <c r="AF34" s="245"/>
    </row>
    <row r="35" spans="1:32" ht="11.25" customHeight="1" x14ac:dyDescent="0.15">
      <c r="A35" s="259"/>
      <c r="B35" s="210">
        <v>4</v>
      </c>
      <c r="C35" s="218">
        <v>1992</v>
      </c>
      <c r="D35" s="241">
        <f>H35+M35+S35+AB35+AC35+AD35</f>
        <v>1183136</v>
      </c>
      <c r="E35" s="275">
        <v>139443</v>
      </c>
      <c r="F35" s="265">
        <v>5874</v>
      </c>
      <c r="G35" s="265">
        <v>12876</v>
      </c>
      <c r="H35" s="262">
        <f>SUM(E35:G35)</f>
        <v>158193</v>
      </c>
      <c r="I35" s="275">
        <v>61221</v>
      </c>
      <c r="J35" s="265">
        <v>190814</v>
      </c>
      <c r="K35" s="276">
        <v>4303</v>
      </c>
      <c r="L35" s="265">
        <v>12837</v>
      </c>
      <c r="M35" s="280">
        <f>SUM(I35:L35)</f>
        <v>269175</v>
      </c>
      <c r="N35" s="275"/>
      <c r="O35" s="265"/>
      <c r="P35" s="265"/>
      <c r="Q35" s="265"/>
      <c r="R35" s="265"/>
      <c r="S35" s="291"/>
      <c r="T35" s="275">
        <v>67064</v>
      </c>
      <c r="U35" s="265"/>
      <c r="V35" s="265">
        <v>84126</v>
      </c>
      <c r="W35" s="276">
        <v>353590</v>
      </c>
      <c r="X35" s="274">
        <v>12599</v>
      </c>
      <c r="Y35" s="274"/>
      <c r="Z35" s="274"/>
      <c r="AA35" s="265">
        <v>21568</v>
      </c>
      <c r="AB35" s="280">
        <f>SUM(T35:AA35)</f>
        <v>538947</v>
      </c>
      <c r="AC35" s="261"/>
      <c r="AD35" s="261">
        <v>216821</v>
      </c>
      <c r="AE35" s="283"/>
      <c r="AF35" s="287">
        <v>1992</v>
      </c>
    </row>
    <row r="36" spans="1:32" ht="11.25" customHeight="1" x14ac:dyDescent="0.15">
      <c r="A36" s="258"/>
      <c r="B36" s="257"/>
      <c r="C36" s="286"/>
      <c r="D36" s="285"/>
      <c r="E36" s="250">
        <f t="shared" ref="E36:M36" si="7">E35/$D35*100</f>
        <v>11.785880913098747</v>
      </c>
      <c r="F36" s="248">
        <f t="shared" si="7"/>
        <v>0.49647715900792472</v>
      </c>
      <c r="G36" s="248">
        <f t="shared" si="7"/>
        <v>1.0882941606036838</v>
      </c>
      <c r="H36" s="247">
        <f t="shared" si="7"/>
        <v>13.370652232710356</v>
      </c>
      <c r="I36" s="250">
        <f t="shared" si="7"/>
        <v>5.1744685310902554</v>
      </c>
      <c r="J36" s="248">
        <f t="shared" si="7"/>
        <v>16.127816244286372</v>
      </c>
      <c r="K36" s="249">
        <f t="shared" si="7"/>
        <v>0.36369445270873341</v>
      </c>
      <c r="L36" s="248">
        <f t="shared" si="7"/>
        <v>1.0849978362588917</v>
      </c>
      <c r="M36" s="247">
        <f t="shared" si="7"/>
        <v>22.750977064344251</v>
      </c>
      <c r="N36" s="290"/>
      <c r="O36" s="289"/>
      <c r="P36" s="289"/>
      <c r="Q36" s="289"/>
      <c r="R36" s="289"/>
      <c r="S36" s="288"/>
      <c r="T36" s="250">
        <f>T35/$D35*100</f>
        <v>5.668325534849755</v>
      </c>
      <c r="U36" s="248"/>
      <c r="V36" s="248">
        <f>V35/$D35*100</f>
        <v>7.110425175127796</v>
      </c>
      <c r="W36" s="249">
        <f>W35/$D35*100</f>
        <v>29.885828848078326</v>
      </c>
      <c r="X36" s="272">
        <f>X35/$D35*100</f>
        <v>1.0648818056419549</v>
      </c>
      <c r="Y36" s="272"/>
      <c r="Z36" s="272"/>
      <c r="AA36" s="248">
        <f>AA35/$D35*100</f>
        <v>1.8229518838071026</v>
      </c>
      <c r="AB36" s="247">
        <f>AB35/$D35*100</f>
        <v>45.552413247504937</v>
      </c>
      <c r="AC36" s="246"/>
      <c r="AD36" s="246">
        <f>AD35/$D35*100</f>
        <v>18.325957455440456</v>
      </c>
      <c r="AE36" s="281"/>
      <c r="AF36" s="245"/>
    </row>
    <row r="37" spans="1:32" ht="11.25" customHeight="1" x14ac:dyDescent="0.15">
      <c r="A37" s="259"/>
      <c r="B37" s="210">
        <v>5</v>
      </c>
      <c r="C37" s="218">
        <v>1993</v>
      </c>
      <c r="D37" s="241">
        <f>H37+M37+S37+AB37+AC37+AD37</f>
        <v>1166653</v>
      </c>
      <c r="E37" s="275">
        <v>129197</v>
      </c>
      <c r="F37" s="265">
        <v>6992</v>
      </c>
      <c r="G37" s="265">
        <v>12110</v>
      </c>
      <c r="H37" s="262">
        <f>SUM(E37:G37)</f>
        <v>148299</v>
      </c>
      <c r="I37" s="275">
        <v>38056</v>
      </c>
      <c r="J37" s="265">
        <v>188350</v>
      </c>
      <c r="K37" s="276">
        <v>3930</v>
      </c>
      <c r="L37" s="265">
        <v>13408</v>
      </c>
      <c r="M37" s="280">
        <f>SUM(I37:L37)</f>
        <v>243744</v>
      </c>
      <c r="N37" s="275"/>
      <c r="O37" s="265"/>
      <c r="P37" s="265"/>
      <c r="Q37" s="265"/>
      <c r="R37" s="265"/>
      <c r="S37" s="291"/>
      <c r="T37" s="275">
        <v>71698</v>
      </c>
      <c r="U37" s="265"/>
      <c r="V37" s="265">
        <v>95512</v>
      </c>
      <c r="W37" s="276">
        <v>340335</v>
      </c>
      <c r="X37" s="274">
        <v>15979</v>
      </c>
      <c r="Y37" s="274"/>
      <c r="Z37" s="274"/>
      <c r="AA37" s="265">
        <v>19152</v>
      </c>
      <c r="AB37" s="280">
        <f>SUM(T37:AA37)</f>
        <v>542676</v>
      </c>
      <c r="AC37" s="261"/>
      <c r="AD37" s="261">
        <v>231934</v>
      </c>
      <c r="AE37" s="283"/>
      <c r="AF37" s="287">
        <v>1993</v>
      </c>
    </row>
    <row r="38" spans="1:32" ht="11.25" customHeight="1" x14ac:dyDescent="0.15">
      <c r="A38" s="258"/>
      <c r="B38" s="257"/>
      <c r="C38" s="286"/>
      <c r="D38" s="285"/>
      <c r="E38" s="250">
        <f t="shared" ref="E38:M38" si="8">E37/$D37*100</f>
        <v>11.074158297282912</v>
      </c>
      <c r="F38" s="248">
        <f t="shared" si="8"/>
        <v>0.59932130633530278</v>
      </c>
      <c r="G38" s="248">
        <f t="shared" si="8"/>
        <v>1.0380121595710121</v>
      </c>
      <c r="H38" s="247">
        <f t="shared" si="8"/>
        <v>12.711491763189226</v>
      </c>
      <c r="I38" s="250">
        <f t="shared" si="8"/>
        <v>3.2619810689210929</v>
      </c>
      <c r="J38" s="248">
        <f t="shared" si="8"/>
        <v>16.144474835276643</v>
      </c>
      <c r="K38" s="249">
        <f t="shared" si="8"/>
        <v>0.33686108894418476</v>
      </c>
      <c r="L38" s="248">
        <f t="shared" si="8"/>
        <v>1.1492706057413815</v>
      </c>
      <c r="M38" s="247">
        <f t="shared" si="8"/>
        <v>20.892587598883299</v>
      </c>
      <c r="N38" s="290"/>
      <c r="O38" s="289"/>
      <c r="P38" s="289"/>
      <c r="Q38" s="289"/>
      <c r="R38" s="289"/>
      <c r="S38" s="288"/>
      <c r="T38" s="250">
        <f>T37/$D37*100</f>
        <v>6.1456148486310838</v>
      </c>
      <c r="U38" s="248"/>
      <c r="V38" s="248">
        <f>V37/$D37*100</f>
        <v>8.1868387601111898</v>
      </c>
      <c r="W38" s="249">
        <f>W37/$D37*100</f>
        <v>29.171913156696977</v>
      </c>
      <c r="X38" s="272">
        <f>X37/$D37*100</f>
        <v>1.3696446158369284</v>
      </c>
      <c r="Y38" s="272"/>
      <c r="Z38" s="272"/>
      <c r="AA38" s="248">
        <f>AA37/$D37*100</f>
        <v>1.641619230396699</v>
      </c>
      <c r="AB38" s="247">
        <f>AB37/$D37*100</f>
        <v>46.515630611672883</v>
      </c>
      <c r="AC38" s="246"/>
      <c r="AD38" s="246">
        <f>AD37/$D37*100</f>
        <v>19.880290026254592</v>
      </c>
      <c r="AE38" s="281"/>
      <c r="AF38" s="245"/>
    </row>
    <row r="39" spans="1:32" ht="11.25" customHeight="1" x14ac:dyDescent="0.15">
      <c r="A39" s="259"/>
      <c r="B39" s="210">
        <v>6</v>
      </c>
      <c r="C39" s="218">
        <v>1994</v>
      </c>
      <c r="D39" s="241">
        <f>H39+M39+S39+AB39+AC39+AD39</f>
        <v>1140172</v>
      </c>
      <c r="E39" s="275"/>
      <c r="F39" s="265"/>
      <c r="G39" s="265"/>
      <c r="H39" s="262">
        <v>135547</v>
      </c>
      <c r="I39" s="275">
        <v>9957</v>
      </c>
      <c r="J39" s="265">
        <v>183033</v>
      </c>
      <c r="K39" s="276"/>
      <c r="L39" s="265">
        <v>15422</v>
      </c>
      <c r="M39" s="280">
        <f>SUM(I39:L39)</f>
        <v>208412</v>
      </c>
      <c r="N39" s="275"/>
      <c r="O39" s="265"/>
      <c r="P39" s="265"/>
      <c r="Q39" s="265"/>
      <c r="R39" s="265"/>
      <c r="S39" s="291"/>
      <c r="T39" s="275">
        <v>74941</v>
      </c>
      <c r="U39" s="265"/>
      <c r="V39" s="265">
        <v>112536</v>
      </c>
      <c r="W39" s="276">
        <v>326358</v>
      </c>
      <c r="X39" s="274">
        <v>14609</v>
      </c>
      <c r="Y39" s="274"/>
      <c r="Z39" s="274"/>
      <c r="AA39" s="265">
        <v>24966</v>
      </c>
      <c r="AB39" s="280">
        <f>SUM(T39:AA39)</f>
        <v>553410</v>
      </c>
      <c r="AC39" s="261"/>
      <c r="AD39" s="261">
        <v>242803</v>
      </c>
      <c r="AE39" s="283"/>
      <c r="AF39" s="287">
        <v>1994</v>
      </c>
    </row>
    <row r="40" spans="1:32" ht="11.25" customHeight="1" x14ac:dyDescent="0.15">
      <c r="A40" s="258"/>
      <c r="B40" s="257"/>
      <c r="C40" s="286"/>
      <c r="D40" s="285"/>
      <c r="E40" s="290"/>
      <c r="F40" s="289"/>
      <c r="G40" s="289"/>
      <c r="H40" s="247">
        <f>H39/$D39*100</f>
        <v>11.888294046863104</v>
      </c>
      <c r="I40" s="250">
        <f>I39/$D39*100</f>
        <v>0.87328929319436011</v>
      </c>
      <c r="J40" s="248">
        <f>J39/$D39*100</f>
        <v>16.053104268478791</v>
      </c>
      <c r="K40" s="252"/>
      <c r="L40" s="248">
        <f>L39/$D39*100</f>
        <v>1.3526029406089608</v>
      </c>
      <c r="M40" s="247">
        <f>M39/$D39*100</f>
        <v>18.278996502282112</v>
      </c>
      <c r="N40" s="290"/>
      <c r="O40" s="289"/>
      <c r="P40" s="289"/>
      <c r="Q40" s="289"/>
      <c r="R40" s="289"/>
      <c r="S40" s="288"/>
      <c r="T40" s="250">
        <f>T39/$D39*100</f>
        <v>6.5727802471907752</v>
      </c>
      <c r="U40" s="248"/>
      <c r="V40" s="248">
        <f>V39/$D39*100</f>
        <v>9.8700897759285429</v>
      </c>
      <c r="W40" s="249">
        <f>W39/$D39*100</f>
        <v>28.62357609202822</v>
      </c>
      <c r="X40" s="272">
        <f>X39/$D39*100</f>
        <v>1.2812979094382251</v>
      </c>
      <c r="Y40" s="272"/>
      <c r="Z40" s="272"/>
      <c r="AA40" s="248">
        <f>AA39/$D39*100</f>
        <v>2.1896696287928488</v>
      </c>
      <c r="AB40" s="247">
        <f>AB39/$D39*100</f>
        <v>48.537413653378614</v>
      </c>
      <c r="AC40" s="246"/>
      <c r="AD40" s="246">
        <f>AD39/$D39*100</f>
        <v>21.295295797476172</v>
      </c>
      <c r="AE40" s="281"/>
      <c r="AF40" s="245"/>
    </row>
    <row r="41" spans="1:32" ht="11.25" customHeight="1" x14ac:dyDescent="0.15">
      <c r="A41" s="259"/>
      <c r="B41" s="210">
        <v>7</v>
      </c>
      <c r="C41" s="218">
        <v>1995</v>
      </c>
      <c r="D41" s="241">
        <f>H41+M41+S41+AB41+AC41+AD41</f>
        <v>1122018</v>
      </c>
      <c r="E41" s="275"/>
      <c r="F41" s="265"/>
      <c r="G41" s="265"/>
      <c r="H41" s="262">
        <v>133463</v>
      </c>
      <c r="I41" s="275">
        <v>3764</v>
      </c>
      <c r="J41" s="265">
        <v>174124</v>
      </c>
      <c r="K41" s="276"/>
      <c r="L41" s="265">
        <v>18600</v>
      </c>
      <c r="M41" s="280">
        <f>SUM(I41:L41)</f>
        <v>196488</v>
      </c>
      <c r="N41" s="275">
        <v>83338</v>
      </c>
      <c r="O41" s="265">
        <v>312435</v>
      </c>
      <c r="P41" s="265"/>
      <c r="Q41" s="265">
        <v>14299</v>
      </c>
      <c r="R41" s="265">
        <v>5871</v>
      </c>
      <c r="S41" s="280">
        <f>SUM(N41:R41)</f>
        <v>415943</v>
      </c>
      <c r="T41" s="275">
        <v>76791</v>
      </c>
      <c r="U41" s="265"/>
      <c r="V41" s="265">
        <v>35027</v>
      </c>
      <c r="W41" s="276">
        <v>5118</v>
      </c>
      <c r="X41" s="274">
        <v>325</v>
      </c>
      <c r="Y41" s="274"/>
      <c r="Z41" s="274"/>
      <c r="AA41" s="265">
        <v>18556</v>
      </c>
      <c r="AB41" s="280">
        <f>SUM(T41:AA41)</f>
        <v>135817</v>
      </c>
      <c r="AC41" s="261">
        <v>209902</v>
      </c>
      <c r="AD41" s="261">
        <v>30405</v>
      </c>
      <c r="AE41" s="283"/>
      <c r="AF41" s="287">
        <v>1995</v>
      </c>
    </row>
    <row r="42" spans="1:32" ht="11.25" customHeight="1" x14ac:dyDescent="0.15">
      <c r="A42" s="258"/>
      <c r="B42" s="257"/>
      <c r="C42" s="286"/>
      <c r="D42" s="285"/>
      <c r="E42" s="258"/>
      <c r="F42" s="254"/>
      <c r="G42" s="254"/>
      <c r="H42" s="247">
        <f>H41/$D41*100</f>
        <v>11.894907211827261</v>
      </c>
      <c r="I42" s="250">
        <f>I41/$D41*100</f>
        <v>0.33546698894313637</v>
      </c>
      <c r="J42" s="248">
        <f>J41/$D41*100</f>
        <v>15.518824118686153</v>
      </c>
      <c r="K42" s="252"/>
      <c r="L42" s="248">
        <f>L41/$D41*100</f>
        <v>1.6577274161377091</v>
      </c>
      <c r="M42" s="247">
        <f>M41/$D41*100</f>
        <v>17.512018523766997</v>
      </c>
      <c r="N42" s="250">
        <f>N41/$D41*100</f>
        <v>7.4275100755959347</v>
      </c>
      <c r="O42" s="248">
        <f>O41/$D41*100</f>
        <v>27.845809960268021</v>
      </c>
      <c r="P42" s="248"/>
      <c r="Q42" s="248">
        <f>Q41/$D41*100</f>
        <v>1.2744002324383388</v>
      </c>
      <c r="R42" s="248">
        <f>R41/$D41*100</f>
        <v>0.52325363764217692</v>
      </c>
      <c r="S42" s="247">
        <f>S41/$D41*100</f>
        <v>37.070973905944463</v>
      </c>
      <c r="T42" s="250">
        <f>T41/$D41*100</f>
        <v>6.8440078501414412</v>
      </c>
      <c r="U42" s="248"/>
      <c r="V42" s="248">
        <f>V41/$D41*100</f>
        <v>3.1217859250029858</v>
      </c>
      <c r="W42" s="249">
        <f>W41/$D41*100</f>
        <v>0.45614241482756962</v>
      </c>
      <c r="X42" s="272">
        <f>X41/$D41*100</f>
        <v>2.8965667217459967E-2</v>
      </c>
      <c r="Y42" s="272"/>
      <c r="Z42" s="272"/>
      <c r="AA42" s="248">
        <f>AA41/$D41*100</f>
        <v>1.6538059104221143</v>
      </c>
      <c r="AB42" s="247">
        <f>AB41/$D41*100</f>
        <v>12.10470776761157</v>
      </c>
      <c r="AC42" s="246">
        <f>AC41/$D41*100</f>
        <v>18.707543016243946</v>
      </c>
      <c r="AD42" s="246">
        <f>AD41/$D41*100</f>
        <v>2.7098495746057552</v>
      </c>
      <c r="AE42" s="281"/>
      <c r="AF42" s="245"/>
    </row>
    <row r="43" spans="1:32" ht="11.25" customHeight="1" x14ac:dyDescent="0.15">
      <c r="A43" s="259"/>
      <c r="B43" s="210">
        <v>8</v>
      </c>
      <c r="C43" s="218">
        <v>1996</v>
      </c>
      <c r="D43" s="241">
        <f>H43+M43+S43+AB43+AC43+AD43</f>
        <v>1123204</v>
      </c>
      <c r="E43" s="275"/>
      <c r="F43" s="265"/>
      <c r="G43" s="265"/>
      <c r="H43" s="262">
        <v>127958</v>
      </c>
      <c r="I43" s="275">
        <v>3544</v>
      </c>
      <c r="J43" s="265">
        <v>165220</v>
      </c>
      <c r="K43" s="276"/>
      <c r="L43" s="265">
        <v>18271</v>
      </c>
      <c r="M43" s="280">
        <f>SUM(I43:L43)</f>
        <v>187035</v>
      </c>
      <c r="N43" s="275">
        <v>96726</v>
      </c>
      <c r="O43" s="265">
        <v>311408</v>
      </c>
      <c r="P43" s="265"/>
      <c r="Q43" s="265">
        <v>14109</v>
      </c>
      <c r="R43" s="265">
        <v>7320</v>
      </c>
      <c r="S43" s="280">
        <f>SUM(N43:R43)</f>
        <v>429563</v>
      </c>
      <c r="T43" s="275">
        <v>75495</v>
      </c>
      <c r="U43" s="265"/>
      <c r="V43" s="265">
        <v>26287</v>
      </c>
      <c r="W43" s="276">
        <v>3901</v>
      </c>
      <c r="X43" s="274">
        <v>47</v>
      </c>
      <c r="Y43" s="274"/>
      <c r="Z43" s="274"/>
      <c r="AA43" s="265">
        <v>19907</v>
      </c>
      <c r="AB43" s="280">
        <f>SUM(T43:AA43)</f>
        <v>125637</v>
      </c>
      <c r="AC43" s="261">
        <v>223239</v>
      </c>
      <c r="AD43" s="261">
        <v>29772</v>
      </c>
      <c r="AE43" s="283"/>
      <c r="AF43" s="287">
        <v>1996</v>
      </c>
    </row>
    <row r="44" spans="1:32" ht="11.25" customHeight="1" x14ac:dyDescent="0.15">
      <c r="A44" s="258"/>
      <c r="B44" s="257"/>
      <c r="C44" s="286"/>
      <c r="D44" s="285"/>
      <c r="E44" s="258"/>
      <c r="F44" s="254"/>
      <c r="G44" s="254"/>
      <c r="H44" s="247">
        <f>H43/$D43*100</f>
        <v>11.392231509147047</v>
      </c>
      <c r="I44" s="250">
        <f>I43/$D43*100</f>
        <v>0.31552594185918142</v>
      </c>
      <c r="J44" s="248">
        <f>J43/$D43*100</f>
        <v>14.709705449766917</v>
      </c>
      <c r="K44" s="252"/>
      <c r="L44" s="248">
        <f>L43/$D43*100</f>
        <v>1.6266858024009887</v>
      </c>
      <c r="M44" s="247">
        <f>M43/$D43*100</f>
        <v>16.651917194027085</v>
      </c>
      <c r="N44" s="250">
        <f>N43/$D43*100</f>
        <v>8.611614631002027</v>
      </c>
      <c r="O44" s="248">
        <f>O43/$D43*100</f>
        <v>27.724972489414213</v>
      </c>
      <c r="P44" s="248"/>
      <c r="Q44" s="248">
        <f>Q43/$D43*100</f>
        <v>1.2561386889647828</v>
      </c>
      <c r="R44" s="248">
        <f>R43/$D43*100</f>
        <v>0.65170708081523931</v>
      </c>
      <c r="S44" s="247">
        <f>S43/$D43*100</f>
        <v>38.244432890196265</v>
      </c>
      <c r="T44" s="250">
        <f>T43/$D43*100</f>
        <v>6.7213970035719246</v>
      </c>
      <c r="U44" s="248"/>
      <c r="V44" s="248">
        <f>V43/$D43*100</f>
        <v>2.3403584745068571</v>
      </c>
      <c r="W44" s="249">
        <f>W43/$D43*100</f>
        <v>0.34731001670221973</v>
      </c>
      <c r="X44" s="272">
        <f>X43/$D43*100</f>
        <v>4.1844580325568637E-3</v>
      </c>
      <c r="Y44" s="272"/>
      <c r="Z44" s="272"/>
      <c r="AA44" s="248">
        <f>AA43/$D43*100</f>
        <v>1.7723405543427551</v>
      </c>
      <c r="AB44" s="247">
        <f>AB43/$D43*100</f>
        <v>11.185590507156313</v>
      </c>
      <c r="AC44" s="246">
        <f>AC43/$D43*100</f>
        <v>19.875196313403443</v>
      </c>
      <c r="AD44" s="246">
        <f>AD43/$D43*100</f>
        <v>2.6506315860698502</v>
      </c>
      <c r="AE44" s="281"/>
      <c r="AF44" s="245"/>
    </row>
    <row r="45" spans="1:32" ht="11.25" customHeight="1" x14ac:dyDescent="0.15">
      <c r="A45" s="259"/>
      <c r="B45" s="210">
        <v>9</v>
      </c>
      <c r="C45" s="218">
        <v>1997</v>
      </c>
      <c r="D45" s="241">
        <f>H45+M45+S45+AB45+AC45+AD45</f>
        <v>1095402</v>
      </c>
      <c r="E45" s="275"/>
      <c r="F45" s="265"/>
      <c r="G45" s="265"/>
      <c r="H45" s="262">
        <v>122472</v>
      </c>
      <c r="I45" s="275">
        <v>1637</v>
      </c>
      <c r="J45" s="265">
        <v>148994</v>
      </c>
      <c r="K45" s="276"/>
      <c r="L45" s="265">
        <v>17853</v>
      </c>
      <c r="M45" s="280">
        <f>SUM(I45:L45)</f>
        <v>168484</v>
      </c>
      <c r="N45" s="275">
        <v>109626</v>
      </c>
      <c r="O45" s="265">
        <v>300836</v>
      </c>
      <c r="P45" s="265"/>
      <c r="Q45" s="265">
        <v>14350</v>
      </c>
      <c r="R45" s="265">
        <v>8039</v>
      </c>
      <c r="S45" s="280">
        <f>SUM(N45:R45)</f>
        <v>432851</v>
      </c>
      <c r="T45" s="275">
        <v>76543</v>
      </c>
      <c r="U45" s="265"/>
      <c r="V45" s="265">
        <v>18042</v>
      </c>
      <c r="W45" s="276">
        <v>870</v>
      </c>
      <c r="X45" s="274">
        <v>87</v>
      </c>
      <c r="Y45" s="274"/>
      <c r="Z45" s="274"/>
      <c r="AA45" s="265">
        <v>22119</v>
      </c>
      <c r="AB45" s="280">
        <f>SUM(T45:AA45)</f>
        <v>117661</v>
      </c>
      <c r="AC45" s="261">
        <v>226408</v>
      </c>
      <c r="AD45" s="261">
        <v>27526</v>
      </c>
      <c r="AE45" s="283"/>
      <c r="AF45" s="287">
        <v>1997</v>
      </c>
    </row>
    <row r="46" spans="1:32" ht="11.25" customHeight="1" x14ac:dyDescent="0.15">
      <c r="A46" s="258"/>
      <c r="B46" s="257"/>
      <c r="C46" s="286"/>
      <c r="D46" s="285"/>
      <c r="E46" s="258"/>
      <c r="F46" s="254"/>
      <c r="G46" s="254"/>
      <c r="H46" s="247">
        <f>H45/$D45*100</f>
        <v>11.180552892910548</v>
      </c>
      <c r="I46" s="250">
        <f>I45/$D45*100</f>
        <v>0.14944285294348558</v>
      </c>
      <c r="J46" s="248">
        <f>J45/$D45*100</f>
        <v>13.601764466378551</v>
      </c>
      <c r="K46" s="252"/>
      <c r="L46" s="248">
        <f>L45/$D45*100</f>
        <v>1.6298126167379647</v>
      </c>
      <c r="M46" s="247">
        <f>M45/$D45*100</f>
        <v>15.381019936060003</v>
      </c>
      <c r="N46" s="250">
        <f>N45/$D45*100</f>
        <v>10.007832740856781</v>
      </c>
      <c r="O46" s="248">
        <f>O45/$D45*100</f>
        <v>27.4635248064181</v>
      </c>
      <c r="P46" s="248"/>
      <c r="Q46" s="248">
        <f>Q45/$D45*100</f>
        <v>1.3100213437623813</v>
      </c>
      <c r="R46" s="248">
        <f>R45/$D45*100</f>
        <v>0.73388582456486295</v>
      </c>
      <c r="S46" s="247">
        <f>S45/$D45*100</f>
        <v>39.515264715602129</v>
      </c>
      <c r="T46" s="250">
        <f>T45/$D45*100</f>
        <v>6.9876629766971394</v>
      </c>
      <c r="U46" s="248"/>
      <c r="V46" s="248">
        <f>V45/$D45*100</f>
        <v>1.6470665563875182</v>
      </c>
      <c r="W46" s="249">
        <f>W45/$D45*100</f>
        <v>7.9422896799531129E-2</v>
      </c>
      <c r="X46" s="272">
        <f>X45/$D45*100</f>
        <v>7.9422896799531129E-3</v>
      </c>
      <c r="Y46" s="272"/>
      <c r="Z46" s="272"/>
      <c r="AA46" s="248">
        <f>AA45/$D45*100</f>
        <v>2.0192586831135966</v>
      </c>
      <c r="AB46" s="247">
        <f>AB45/$D45*100</f>
        <v>10.741353402677738</v>
      </c>
      <c r="AC46" s="246">
        <f>AC45/$D45*100</f>
        <v>20.6689416305612</v>
      </c>
      <c r="AD46" s="246">
        <f>AD45/$D45*100</f>
        <v>2.5128674221883838</v>
      </c>
      <c r="AE46" s="281"/>
      <c r="AF46" s="245"/>
    </row>
    <row r="47" spans="1:32" ht="11.25" customHeight="1" x14ac:dyDescent="0.15">
      <c r="A47" s="259"/>
      <c r="B47" s="210">
        <v>10</v>
      </c>
      <c r="C47" s="218">
        <v>1998</v>
      </c>
      <c r="D47" s="241">
        <f>H47+M47+S47+AB47+AC47+AD47</f>
        <v>1067533</v>
      </c>
      <c r="E47" s="275"/>
      <c r="F47" s="265"/>
      <c r="G47" s="265"/>
      <c r="H47" s="262">
        <v>111894</v>
      </c>
      <c r="I47" s="275">
        <v>1098</v>
      </c>
      <c r="J47" s="265">
        <v>142173</v>
      </c>
      <c r="K47" s="276"/>
      <c r="L47" s="265">
        <v>18005</v>
      </c>
      <c r="M47" s="280">
        <f>SUM(I47:L47)</f>
        <v>161276</v>
      </c>
      <c r="N47" s="275">
        <v>106797</v>
      </c>
      <c r="O47" s="265">
        <v>285512</v>
      </c>
      <c r="P47" s="265"/>
      <c r="Q47" s="265">
        <v>15161</v>
      </c>
      <c r="R47" s="265">
        <v>9314</v>
      </c>
      <c r="S47" s="280">
        <f>SUM(N47:R47)</f>
        <v>416784</v>
      </c>
      <c r="T47" s="275">
        <v>76184</v>
      </c>
      <c r="U47" s="265"/>
      <c r="V47" s="265">
        <v>17357</v>
      </c>
      <c r="W47" s="276">
        <v>1633</v>
      </c>
      <c r="X47" s="274">
        <v>17</v>
      </c>
      <c r="Y47" s="274"/>
      <c r="Z47" s="274"/>
      <c r="AA47" s="265">
        <v>22049</v>
      </c>
      <c r="AB47" s="280">
        <f>SUM(T47:AA47)</f>
        <v>117240</v>
      </c>
      <c r="AC47" s="261">
        <v>228797</v>
      </c>
      <c r="AD47" s="261">
        <v>31542</v>
      </c>
      <c r="AE47" s="283"/>
      <c r="AF47" s="287">
        <v>1998</v>
      </c>
    </row>
    <row r="48" spans="1:32" ht="11.25" customHeight="1" x14ac:dyDescent="0.15">
      <c r="A48" s="258"/>
      <c r="B48" s="257"/>
      <c r="C48" s="286"/>
      <c r="D48" s="285"/>
      <c r="E48" s="258"/>
      <c r="F48" s="254"/>
      <c r="G48" s="254"/>
      <c r="H48" s="247">
        <f>H47/$D47*100</f>
        <v>10.481549516502065</v>
      </c>
      <c r="I48" s="250">
        <f>I47/$D47*100</f>
        <v>0.10285396329668497</v>
      </c>
      <c r="J48" s="248">
        <f>J47/$D47*100</f>
        <v>13.317902116374858</v>
      </c>
      <c r="K48" s="252"/>
      <c r="L48" s="248">
        <f>L47/$D47*100</f>
        <v>1.6865989154433634</v>
      </c>
      <c r="M48" s="247">
        <f>M47/$D47*100</f>
        <v>15.107354995114905</v>
      </c>
      <c r="N48" s="250">
        <f>N47/$D47*100</f>
        <v>10.004093550269641</v>
      </c>
      <c r="O48" s="248">
        <f>O47/$D47*100</f>
        <v>26.74502802255293</v>
      </c>
      <c r="P48" s="248"/>
      <c r="Q48" s="248">
        <f>Q47/$D47*100</f>
        <v>1.4201902891994906</v>
      </c>
      <c r="R48" s="248">
        <f>R47/$D47*100</f>
        <v>0.87247888355676118</v>
      </c>
      <c r="S48" s="247">
        <f>S47/$D47*100</f>
        <v>39.041790745578822</v>
      </c>
      <c r="T48" s="250">
        <f>T47/$D47*100</f>
        <v>7.1364538613794606</v>
      </c>
      <c r="U48" s="248"/>
      <c r="V48" s="248">
        <f>V47/$D47*100</f>
        <v>1.6258982157928605</v>
      </c>
      <c r="W48" s="249">
        <f>W47/$D47*100</f>
        <v>0.15296951007603513</v>
      </c>
      <c r="X48" s="272">
        <f>X47/$D47*100</f>
        <v>1.5924566266335561E-3</v>
      </c>
      <c r="Y48" s="272"/>
      <c r="Z48" s="272"/>
      <c r="AA48" s="248">
        <f>AA47/$D47*100</f>
        <v>2.0654162447437221</v>
      </c>
      <c r="AB48" s="247">
        <f>AB47/$D47*100</f>
        <v>10.982330288618712</v>
      </c>
      <c r="AC48" s="246">
        <f>AC47/$D47*100</f>
        <v>21.432311694345749</v>
      </c>
      <c r="AD48" s="246">
        <f>AD47/$D47*100</f>
        <v>2.9546627598397426</v>
      </c>
      <c r="AE48" s="281"/>
      <c r="AF48" s="245"/>
    </row>
    <row r="49" spans="1:32" ht="11.25" customHeight="1" x14ac:dyDescent="0.15">
      <c r="A49" s="259"/>
      <c r="B49" s="210">
        <v>11</v>
      </c>
      <c r="C49" s="218">
        <v>1999</v>
      </c>
      <c r="D49" s="241">
        <f>H49+M49+S49+AB49+AC49+AD49</f>
        <v>1045408</v>
      </c>
      <c r="E49" s="275"/>
      <c r="F49" s="265"/>
      <c r="G49" s="265"/>
      <c r="H49" s="262">
        <v>110040</v>
      </c>
      <c r="I49" s="275">
        <v>560</v>
      </c>
      <c r="J49" s="265">
        <v>130149</v>
      </c>
      <c r="K49" s="276"/>
      <c r="L49" s="265">
        <v>18075</v>
      </c>
      <c r="M49" s="280">
        <f>SUM(I49:L49)</f>
        <v>148784</v>
      </c>
      <c r="N49" s="275">
        <v>114813</v>
      </c>
      <c r="O49" s="265">
        <v>273197</v>
      </c>
      <c r="P49" s="265"/>
      <c r="Q49" s="265">
        <v>15142</v>
      </c>
      <c r="R49" s="265">
        <v>8003</v>
      </c>
      <c r="S49" s="280">
        <f>SUM(N49:R49)</f>
        <v>411155</v>
      </c>
      <c r="T49" s="275">
        <v>72496</v>
      </c>
      <c r="U49" s="265"/>
      <c r="V49" s="265">
        <v>14068</v>
      </c>
      <c r="W49" s="276">
        <v>720</v>
      </c>
      <c r="X49" s="274">
        <v>3</v>
      </c>
      <c r="Y49" s="274"/>
      <c r="Z49" s="274"/>
      <c r="AA49" s="265">
        <v>23496</v>
      </c>
      <c r="AB49" s="280">
        <f>SUM(T49:AA49)</f>
        <v>110783</v>
      </c>
      <c r="AC49" s="261">
        <v>227313</v>
      </c>
      <c r="AD49" s="261">
        <v>37333</v>
      </c>
      <c r="AE49" s="283"/>
      <c r="AF49" s="287">
        <v>1999</v>
      </c>
    </row>
    <row r="50" spans="1:32" ht="11.25" customHeight="1" x14ac:dyDescent="0.15">
      <c r="A50" s="258"/>
      <c r="B50" s="257"/>
      <c r="C50" s="286"/>
      <c r="D50" s="285"/>
      <c r="E50" s="258"/>
      <c r="F50" s="254"/>
      <c r="G50" s="254"/>
      <c r="H50" s="247">
        <f>H49/$D49*100</f>
        <v>10.526033854724663</v>
      </c>
      <c r="I50" s="250">
        <f>I49/$D49*100</f>
        <v>5.3567602314120423E-2</v>
      </c>
      <c r="J50" s="248">
        <f>J49/$D49*100</f>
        <v>12.449589059965104</v>
      </c>
      <c r="K50" s="252"/>
      <c r="L50" s="248">
        <f>L49/$D49*100</f>
        <v>1.7289900211209404</v>
      </c>
      <c r="M50" s="247">
        <f>M49/$D49*100</f>
        <v>14.232146683400165</v>
      </c>
      <c r="N50" s="250">
        <f>N49/$D49*100</f>
        <v>10.982602008019835</v>
      </c>
      <c r="O50" s="248">
        <f>O49/$D49*100</f>
        <v>26.133050445376348</v>
      </c>
      <c r="P50" s="248"/>
      <c r="Q50" s="248">
        <f>Q49/$D49*100</f>
        <v>1.4484297040007346</v>
      </c>
      <c r="R50" s="248">
        <f>R49/$D49*100</f>
        <v>0.76553843092840312</v>
      </c>
      <c r="S50" s="247">
        <f>S49/$D49*100</f>
        <v>39.329620588325326</v>
      </c>
      <c r="T50" s="250">
        <f>T49/$D49*100</f>
        <v>6.9347087452937037</v>
      </c>
      <c r="U50" s="248"/>
      <c r="V50" s="248">
        <f>V49/$D49*100</f>
        <v>1.3456946952768678</v>
      </c>
      <c r="W50" s="249">
        <f>W49/$D49*100</f>
        <v>6.8872631546726251E-2</v>
      </c>
      <c r="X50" s="272">
        <f>X49/$D49*100</f>
        <v>2.8696929811135942E-4</v>
      </c>
      <c r="Y50" s="272"/>
      <c r="Z50" s="272"/>
      <c r="AA50" s="248">
        <f>AA49/$D49*100</f>
        <v>2.2475435428081667</v>
      </c>
      <c r="AB50" s="247">
        <f>AB49/$D49*100</f>
        <v>10.597106584223576</v>
      </c>
      <c r="AC50" s="246">
        <f>AC49/$D49*100</f>
        <v>21.743950687195813</v>
      </c>
      <c r="AD50" s="246">
        <f>AD49/$D49*100</f>
        <v>3.5711416021304601</v>
      </c>
      <c r="AE50" s="281"/>
      <c r="AF50" s="245"/>
    </row>
    <row r="51" spans="1:32" ht="11.25" customHeight="1" x14ac:dyDescent="0.15">
      <c r="A51" s="271"/>
      <c r="B51" s="270">
        <v>12</v>
      </c>
      <c r="C51" s="284">
        <v>2000</v>
      </c>
      <c r="D51" s="241">
        <f>H51+M51+S51+AB51+AC51+AD51</f>
        <v>1061475</v>
      </c>
      <c r="E51" s="275">
        <v>108243</v>
      </c>
      <c r="F51" s="265"/>
      <c r="G51" s="265">
        <v>4947</v>
      </c>
      <c r="H51" s="262">
        <f>E51+F51+G51</f>
        <v>113190</v>
      </c>
      <c r="I51" s="275">
        <v>488</v>
      </c>
      <c r="J51" s="265">
        <v>118547</v>
      </c>
      <c r="K51" s="276"/>
      <c r="L51" s="265">
        <v>19289</v>
      </c>
      <c r="M51" s="280">
        <f>SUM(I51:L51)</f>
        <v>138324</v>
      </c>
      <c r="N51" s="275">
        <v>123977</v>
      </c>
      <c r="O51" s="265">
        <v>277822</v>
      </c>
      <c r="P51" s="265"/>
      <c r="Q51" s="265">
        <v>16046</v>
      </c>
      <c r="R51" s="265">
        <v>15440</v>
      </c>
      <c r="S51" s="280">
        <f>SUM(N51:R51)</f>
        <v>433285</v>
      </c>
      <c r="T51" s="275">
        <v>80179</v>
      </c>
      <c r="U51" s="265"/>
      <c r="V51" s="265">
        <v>9666</v>
      </c>
      <c r="W51" s="276">
        <v>642</v>
      </c>
      <c r="X51" s="274">
        <v>25</v>
      </c>
      <c r="Y51" s="274"/>
      <c r="Z51" s="274"/>
      <c r="AA51" s="265">
        <v>16316</v>
      </c>
      <c r="AB51" s="280">
        <f>SUM(T51:AA51)</f>
        <v>106828</v>
      </c>
      <c r="AC51" s="261">
        <v>254370</v>
      </c>
      <c r="AD51" s="261">
        <v>15478</v>
      </c>
      <c r="AE51" s="283"/>
      <c r="AF51" s="282">
        <v>2000</v>
      </c>
    </row>
    <row r="52" spans="1:32" ht="11.25" customHeight="1" x14ac:dyDescent="0.15">
      <c r="A52" s="258"/>
      <c r="B52" s="257"/>
      <c r="C52" s="256"/>
      <c r="D52" s="273"/>
      <c r="E52" s="250">
        <f>E51/$D51*100</f>
        <v>10.197413975835513</v>
      </c>
      <c r="F52" s="279"/>
      <c r="G52" s="248">
        <f>G51/$D51*100</f>
        <v>0.4660496007913516</v>
      </c>
      <c r="H52" s="247">
        <f>H51/$D51*100</f>
        <v>10.663463576626864</v>
      </c>
      <c r="I52" s="250">
        <f>I51/$D51*100</f>
        <v>4.5973762924232789E-2</v>
      </c>
      <c r="J52" s="248">
        <f>J51/$D51*100</f>
        <v>11.168138674957017</v>
      </c>
      <c r="K52" s="252"/>
      <c r="L52" s="248">
        <f>L51/$D51*100</f>
        <v>1.8171883464047669</v>
      </c>
      <c r="M52" s="247">
        <f>M51/$D51*100</f>
        <v>13.031300784286017</v>
      </c>
      <c r="N52" s="250">
        <f>N51/$D51*100</f>
        <v>11.679690996019691</v>
      </c>
      <c r="O52" s="248">
        <f>O51/$D51*100</f>
        <v>26.173202383475825</v>
      </c>
      <c r="P52" s="248"/>
      <c r="Q52" s="248">
        <f>Q51/$D51*100</f>
        <v>1.5116700817259001</v>
      </c>
      <c r="R52" s="248">
        <f>R51/$D51*100</f>
        <v>1.4545797121929391</v>
      </c>
      <c r="S52" s="247">
        <f>S51/$D51*100</f>
        <v>40.819143173414353</v>
      </c>
      <c r="T52" s="250">
        <f>T51/$D51*100</f>
        <v>7.5535457735697964</v>
      </c>
      <c r="U52" s="248"/>
      <c r="V52" s="248">
        <f>V51/$D51*100</f>
        <v>0.91061965660990607</v>
      </c>
      <c r="W52" s="249">
        <f>W51/$D51*100</f>
        <v>6.0481876633929205E-2</v>
      </c>
      <c r="X52" s="272">
        <f>X51/$D51*100</f>
        <v>2.3552132645611058E-3</v>
      </c>
      <c r="Y52" s="272"/>
      <c r="Z52" s="272"/>
      <c r="AA52" s="248">
        <f>AA51/$D51*100</f>
        <v>1.5371063849831601</v>
      </c>
      <c r="AB52" s="247">
        <f>AB51/$D51*100</f>
        <v>10.064108905061353</v>
      </c>
      <c r="AC52" s="246">
        <f>AC51/$D51*100</f>
        <v>23.963823924256342</v>
      </c>
      <c r="AD52" s="246">
        <f>AD51/$D51*100</f>
        <v>1.458159636355072</v>
      </c>
      <c r="AE52" s="281"/>
      <c r="AF52" s="245"/>
    </row>
    <row r="53" spans="1:32" ht="11.25" customHeight="1" x14ac:dyDescent="0.15">
      <c r="A53" s="271"/>
      <c r="B53" s="270">
        <v>13</v>
      </c>
      <c r="C53" s="269" t="s">
        <v>34</v>
      </c>
      <c r="D53" s="241">
        <f>H53+M53+S53+AB53+AC53+AD53+AE53</f>
        <v>1027353</v>
      </c>
      <c r="E53" s="275">
        <v>100370</v>
      </c>
      <c r="F53" s="265"/>
      <c r="G53" s="265">
        <v>4079</v>
      </c>
      <c r="H53" s="262">
        <f>E53+F53+G53</f>
        <v>104449</v>
      </c>
      <c r="I53" s="275"/>
      <c r="J53" s="265">
        <v>98534</v>
      </c>
      <c r="K53" s="276"/>
      <c r="L53" s="265">
        <v>16131</v>
      </c>
      <c r="M53" s="280">
        <f>SUM(I53:L53)</f>
        <v>114665</v>
      </c>
      <c r="N53" s="275">
        <v>115096</v>
      </c>
      <c r="O53" s="265">
        <v>250263</v>
      </c>
      <c r="P53" s="265"/>
      <c r="Q53" s="265">
        <v>15050</v>
      </c>
      <c r="R53" s="265">
        <v>13028</v>
      </c>
      <c r="S53" s="280">
        <f>SUM(N53:R53)</f>
        <v>393437</v>
      </c>
      <c r="T53" s="275">
        <v>65111</v>
      </c>
      <c r="U53" s="265">
        <v>18086</v>
      </c>
      <c r="V53" s="265">
        <v>7505</v>
      </c>
      <c r="W53" s="276"/>
      <c r="X53" s="274"/>
      <c r="Y53" s="274"/>
      <c r="Z53" s="274"/>
      <c r="AA53" s="265">
        <v>3406</v>
      </c>
      <c r="AB53" s="280">
        <f>SUM(T53:AA53)</f>
        <v>94108</v>
      </c>
      <c r="AC53" s="261">
        <v>235773</v>
      </c>
      <c r="AD53" s="261">
        <v>14567</v>
      </c>
      <c r="AE53" s="261">
        <v>70354</v>
      </c>
      <c r="AF53" s="260" t="s">
        <v>34</v>
      </c>
    </row>
    <row r="54" spans="1:32" ht="11.25" customHeight="1" x14ac:dyDescent="0.15">
      <c r="A54" s="258"/>
      <c r="B54" s="257"/>
      <c r="C54" s="256"/>
      <c r="D54" s="273"/>
      <c r="E54" s="250">
        <f>E53/$D53*100</f>
        <v>9.7697675482526449</v>
      </c>
      <c r="F54" s="279"/>
      <c r="G54" s="248">
        <f>G53/$D53*100</f>
        <v>0.39703977114000738</v>
      </c>
      <c r="H54" s="247">
        <f>H53/$D53*100</f>
        <v>10.166807319392653</v>
      </c>
      <c r="I54" s="278"/>
      <c r="J54" s="248">
        <f>J53/$D53*100</f>
        <v>9.5910558493526565</v>
      </c>
      <c r="K54" s="252"/>
      <c r="L54" s="248">
        <f>L53/$D53*100</f>
        <v>1.5701516421327431</v>
      </c>
      <c r="M54" s="247">
        <f>M53/$D53*100</f>
        <v>11.161207491485401</v>
      </c>
      <c r="N54" s="250">
        <f>N53/$D53*100</f>
        <v>11.203159965464646</v>
      </c>
      <c r="O54" s="248">
        <f>O53/$D53*100</f>
        <v>24.359981427999919</v>
      </c>
      <c r="P54" s="248"/>
      <c r="Q54" s="248">
        <f t="shared" ref="Q54:V54" si="9">Q53/$D53*100</f>
        <v>1.4649297758414099</v>
      </c>
      <c r="R54" s="248">
        <f t="shared" si="9"/>
        <v>1.2681132969875009</v>
      </c>
      <c r="S54" s="247">
        <f t="shared" si="9"/>
        <v>38.296184466293475</v>
      </c>
      <c r="T54" s="250">
        <f t="shared" si="9"/>
        <v>6.3377436966651182</v>
      </c>
      <c r="U54" s="248">
        <f t="shared" si="9"/>
        <v>1.7604465067021753</v>
      </c>
      <c r="V54" s="248">
        <f t="shared" si="9"/>
        <v>0.73051813738802529</v>
      </c>
      <c r="W54" s="249"/>
      <c r="X54" s="272"/>
      <c r="Y54" s="272"/>
      <c r="Z54" s="272"/>
      <c r="AA54" s="248">
        <f>AA53/$D53*100</f>
        <v>0.33153161571533835</v>
      </c>
      <c r="AB54" s="247">
        <f>AB53/$D53*100</f>
        <v>9.160239956470658</v>
      </c>
      <c r="AC54" s="246">
        <f>AC53/$D53*100</f>
        <v>22.949560667073538</v>
      </c>
      <c r="AD54" s="246">
        <f>AD53/$D53*100</f>
        <v>1.4179157504771971</v>
      </c>
      <c r="AE54" s="246">
        <f>AE53/$D53*100</f>
        <v>6.8480843488070802</v>
      </c>
      <c r="AF54" s="245"/>
    </row>
    <row r="55" spans="1:32" ht="11.25" customHeight="1" x14ac:dyDescent="0.15">
      <c r="A55" s="271"/>
      <c r="B55" s="270">
        <v>14</v>
      </c>
      <c r="C55" s="269" t="s">
        <v>33</v>
      </c>
      <c r="D55" s="241">
        <f>H55+M55+S55+AB55+AC55+AD55+AE55</f>
        <v>999465</v>
      </c>
      <c r="E55" s="275">
        <v>93124</v>
      </c>
      <c r="F55" s="265"/>
      <c r="G55" s="276">
        <v>4024</v>
      </c>
      <c r="H55" s="267">
        <f>E55+F55+G55</f>
        <v>97148</v>
      </c>
      <c r="I55" s="277"/>
      <c r="J55" s="276">
        <v>91989</v>
      </c>
      <c r="K55" s="265"/>
      <c r="L55" s="276">
        <v>17062</v>
      </c>
      <c r="M55" s="266">
        <f>SUM(J55:L55)</f>
        <v>109051</v>
      </c>
      <c r="N55" s="275">
        <v>115985</v>
      </c>
      <c r="O55" s="265">
        <v>243919</v>
      </c>
      <c r="P55" s="265"/>
      <c r="Q55" s="265">
        <v>14431</v>
      </c>
      <c r="R55" s="265">
        <v>11840</v>
      </c>
      <c r="S55" s="266">
        <f>SUM(N55:R55)</f>
        <v>386175</v>
      </c>
      <c r="T55" s="275">
        <v>64342</v>
      </c>
      <c r="U55" s="274">
        <v>18599</v>
      </c>
      <c r="V55" s="265">
        <v>6695</v>
      </c>
      <c r="W55" s="265"/>
      <c r="X55" s="274"/>
      <c r="Y55" s="274"/>
      <c r="Z55" s="274"/>
      <c r="AA55" s="274">
        <v>4169</v>
      </c>
      <c r="AB55" s="266">
        <f>SUM(T55:AA55)</f>
        <v>93805</v>
      </c>
      <c r="AC55" s="261">
        <v>226355</v>
      </c>
      <c r="AD55" s="261">
        <v>8777</v>
      </c>
      <c r="AE55" s="261">
        <v>78154</v>
      </c>
      <c r="AF55" s="260" t="s">
        <v>33</v>
      </c>
    </row>
    <row r="56" spans="1:32" ht="11.25" customHeight="1" x14ac:dyDescent="0.15">
      <c r="A56" s="258"/>
      <c r="B56" s="257"/>
      <c r="C56" s="256"/>
      <c r="D56" s="273"/>
      <c r="E56" s="250">
        <f>E55/$D55*100</f>
        <v>9.3173848008684637</v>
      </c>
      <c r="F56" s="254"/>
      <c r="G56" s="248">
        <f>G55/$D55*100</f>
        <v>0.40261539923859263</v>
      </c>
      <c r="H56" s="247">
        <f>H55/$D55*100</f>
        <v>9.7200002001070569</v>
      </c>
      <c r="I56" s="253"/>
      <c r="J56" s="251">
        <f>J55/$D55*100</f>
        <v>9.203824045864538</v>
      </c>
      <c r="K56" s="252"/>
      <c r="L56" s="248">
        <f>L55/$D55*100</f>
        <v>1.7071133056185059</v>
      </c>
      <c r="M56" s="247">
        <f>M55/$D55*100</f>
        <v>10.910937351483044</v>
      </c>
      <c r="N56" s="250">
        <f>N55/$D55*100</f>
        <v>11.604708519057697</v>
      </c>
      <c r="O56" s="248">
        <f>O55/$D55*100</f>
        <v>24.404956651808718</v>
      </c>
      <c r="P56" s="248"/>
      <c r="Q56" s="248">
        <f t="shared" ref="Q56:V56" si="10">Q55/$D55*100</f>
        <v>1.4438724717723983</v>
      </c>
      <c r="R56" s="248">
        <f t="shared" si="10"/>
        <v>1.1846337790718036</v>
      </c>
      <c r="S56" s="247">
        <f t="shared" si="10"/>
        <v>38.638171421710616</v>
      </c>
      <c r="T56" s="250">
        <f t="shared" si="10"/>
        <v>6.4376441396146937</v>
      </c>
      <c r="U56" s="248">
        <f t="shared" si="10"/>
        <v>1.8608955791348372</v>
      </c>
      <c r="V56" s="248">
        <f t="shared" si="10"/>
        <v>0.6698583742302131</v>
      </c>
      <c r="W56" s="249"/>
      <c r="X56" s="272"/>
      <c r="Y56" s="272"/>
      <c r="Z56" s="272"/>
      <c r="AA56" s="248">
        <f>AA55/$D55*100</f>
        <v>0.41712316089107676</v>
      </c>
      <c r="AB56" s="247">
        <f>AB55/$D55*100</f>
        <v>9.3855212538708201</v>
      </c>
      <c r="AC56" s="246">
        <f>AC55/$D55*100</f>
        <v>22.647616474814026</v>
      </c>
      <c r="AD56" s="246">
        <f>AD55/$D55*100</f>
        <v>0.87816982085415707</v>
      </c>
      <c r="AE56" s="246">
        <f>AE55/$D55*100</f>
        <v>7.8195834771602799</v>
      </c>
      <c r="AF56" s="245"/>
    </row>
    <row r="57" spans="1:32" ht="11.25" customHeight="1" x14ac:dyDescent="0.15">
      <c r="A57" s="271"/>
      <c r="B57" s="270">
        <v>15</v>
      </c>
      <c r="C57" s="269" t="s">
        <v>32</v>
      </c>
      <c r="D57" s="241">
        <f>H57+M57+S57+AB57+AC57+AD57+AE57</f>
        <v>981100</v>
      </c>
      <c r="E57" s="275">
        <v>88568</v>
      </c>
      <c r="F57" s="265"/>
      <c r="G57" s="276">
        <v>2769</v>
      </c>
      <c r="H57" s="267">
        <f>E57+F57+G57</f>
        <v>91337</v>
      </c>
      <c r="I57" s="277"/>
      <c r="J57" s="276">
        <v>83076</v>
      </c>
      <c r="K57" s="265"/>
      <c r="L57" s="276">
        <v>15127</v>
      </c>
      <c r="M57" s="266">
        <f>SUM(J57:L57)</f>
        <v>98203</v>
      </c>
      <c r="N57" s="275">
        <v>113051</v>
      </c>
      <c r="O57" s="265">
        <v>238596</v>
      </c>
      <c r="P57" s="265"/>
      <c r="Q57" s="265">
        <v>13750</v>
      </c>
      <c r="R57" s="265">
        <v>13981</v>
      </c>
      <c r="S57" s="266">
        <f>SUM(N57:R57)</f>
        <v>379378</v>
      </c>
      <c r="T57" s="275">
        <v>61447</v>
      </c>
      <c r="U57" s="274">
        <v>18833</v>
      </c>
      <c r="V57" s="265">
        <v>8591</v>
      </c>
      <c r="W57" s="265"/>
      <c r="X57" s="274"/>
      <c r="Y57" s="274"/>
      <c r="Z57" s="274"/>
      <c r="AA57" s="274">
        <v>5332</v>
      </c>
      <c r="AB57" s="266">
        <f>SUM(T57:AA57)</f>
        <v>94203</v>
      </c>
      <c r="AC57" s="261">
        <v>229485</v>
      </c>
      <c r="AD57" s="261">
        <v>9173</v>
      </c>
      <c r="AE57" s="261">
        <v>79321</v>
      </c>
      <c r="AF57" s="260" t="s">
        <v>32</v>
      </c>
    </row>
    <row r="58" spans="1:32" ht="11.25" customHeight="1" x14ac:dyDescent="0.15">
      <c r="A58" s="258"/>
      <c r="B58" s="257"/>
      <c r="C58" s="256"/>
      <c r="D58" s="273"/>
      <c r="E58" s="250">
        <f>E57/$D57*100</f>
        <v>9.0274182040566711</v>
      </c>
      <c r="F58" s="254"/>
      <c r="G58" s="248">
        <f>G57/$D57*100</f>
        <v>0.28223422688818672</v>
      </c>
      <c r="H58" s="247">
        <f>H57/$D57*100</f>
        <v>9.3096524309448583</v>
      </c>
      <c r="I58" s="253"/>
      <c r="J58" s="251">
        <f>J57/$D57*100</f>
        <v>8.4676383651003988</v>
      </c>
      <c r="K58" s="252"/>
      <c r="L58" s="248">
        <f>L57/$D57*100</f>
        <v>1.5418407909489349</v>
      </c>
      <c r="M58" s="247">
        <f>M57/$D57*100</f>
        <v>10.009479156049332</v>
      </c>
      <c r="N58" s="250">
        <f>N57/$D57*100</f>
        <v>11.522882478850271</v>
      </c>
      <c r="O58" s="248">
        <f>O57/$D57*100</f>
        <v>24.319233513403322</v>
      </c>
      <c r="P58" s="248"/>
      <c r="Q58" s="248">
        <f t="shared" ref="Q58:V58" si="11">Q57/$D57*100</f>
        <v>1.401488125573336</v>
      </c>
      <c r="R58" s="248">
        <f t="shared" si="11"/>
        <v>1.4250331260829681</v>
      </c>
      <c r="S58" s="247">
        <f t="shared" si="11"/>
        <v>38.668637243909899</v>
      </c>
      <c r="T58" s="250">
        <f t="shared" si="11"/>
        <v>6.2630720619712577</v>
      </c>
      <c r="U58" s="248">
        <f t="shared" si="11"/>
        <v>1.9195800631943736</v>
      </c>
      <c r="V58" s="248">
        <f t="shared" si="11"/>
        <v>0.87564978085822032</v>
      </c>
      <c r="W58" s="249"/>
      <c r="X58" s="272"/>
      <c r="Y58" s="272"/>
      <c r="Z58" s="272"/>
      <c r="AA58" s="248">
        <f>AA57/$D57*100</f>
        <v>0.54347161349505657</v>
      </c>
      <c r="AB58" s="247">
        <f>AB57/$D57*100</f>
        <v>9.6017735195189076</v>
      </c>
      <c r="AC58" s="246">
        <f>AC57/$D57*100</f>
        <v>23.390581999796147</v>
      </c>
      <c r="AD58" s="246">
        <f>AD57/$D57*100</f>
        <v>0.93497095097339711</v>
      </c>
      <c r="AE58" s="246">
        <f>AE57/$D57*100</f>
        <v>8.0849046988074615</v>
      </c>
      <c r="AF58" s="245"/>
    </row>
    <row r="59" spans="1:32" ht="11.25" customHeight="1" x14ac:dyDescent="0.15">
      <c r="A59" s="271"/>
      <c r="B59" s="270">
        <v>16</v>
      </c>
      <c r="C59" s="269" t="s">
        <v>31</v>
      </c>
      <c r="D59" s="268">
        <f>H59+M59+S59+AB59+AC59+AD59+AE59</f>
        <v>953919</v>
      </c>
      <c r="E59" s="275">
        <v>84392</v>
      </c>
      <c r="F59" s="265"/>
      <c r="G59" s="276">
        <v>2733</v>
      </c>
      <c r="H59" s="267">
        <f>E59+F59+G59</f>
        <v>87125</v>
      </c>
      <c r="I59" s="277"/>
      <c r="J59" s="276">
        <v>78531</v>
      </c>
      <c r="K59" s="265"/>
      <c r="L59" s="276">
        <v>14187</v>
      </c>
      <c r="M59" s="266">
        <f>SUM(J59:L59)</f>
        <v>92718</v>
      </c>
      <c r="N59" s="275">
        <v>117140</v>
      </c>
      <c r="O59" s="265">
        <v>224998</v>
      </c>
      <c r="P59" s="265"/>
      <c r="Q59" s="265">
        <v>13505</v>
      </c>
      <c r="R59" s="265">
        <v>11765</v>
      </c>
      <c r="S59" s="266">
        <f>SUM(N59:R59)</f>
        <v>367408</v>
      </c>
      <c r="T59" s="275">
        <v>63240</v>
      </c>
      <c r="U59" s="274">
        <v>19782</v>
      </c>
      <c r="V59" s="265">
        <v>1533</v>
      </c>
      <c r="W59" s="265"/>
      <c r="X59" s="274"/>
      <c r="Y59" s="274"/>
      <c r="Z59" s="274"/>
      <c r="AA59" s="274">
        <v>5404</v>
      </c>
      <c r="AB59" s="266">
        <f>SUM(T59:AA59)</f>
        <v>89959</v>
      </c>
      <c r="AC59" s="261">
        <v>223694</v>
      </c>
      <c r="AD59" s="261">
        <v>8140</v>
      </c>
      <c r="AE59" s="261">
        <v>84875</v>
      </c>
      <c r="AF59" s="260" t="s">
        <v>31</v>
      </c>
    </row>
    <row r="60" spans="1:32" ht="11.25" customHeight="1" x14ac:dyDescent="0.15">
      <c r="A60" s="258"/>
      <c r="B60" s="257"/>
      <c r="C60" s="256"/>
      <c r="D60" s="273"/>
      <c r="E60" s="250">
        <f>E59/$D59*100</f>
        <v>8.846872742863912</v>
      </c>
      <c r="F60" s="254"/>
      <c r="G60" s="248">
        <f>G59/$D59*100</f>
        <v>0.28650231308947616</v>
      </c>
      <c r="H60" s="247">
        <f>H59/$D59*100</f>
        <v>9.1333750559533886</v>
      </c>
      <c r="I60" s="253"/>
      <c r="J60" s="251">
        <f>J59/$D59*100</f>
        <v>8.2324599887411818</v>
      </c>
      <c r="K60" s="252"/>
      <c r="L60" s="248">
        <f>L59/$D59*100</f>
        <v>1.4872331927553597</v>
      </c>
      <c r="M60" s="247">
        <f>M59/$D59*100</f>
        <v>9.7196931814965417</v>
      </c>
      <c r="N60" s="250">
        <f>N59/$D59*100</f>
        <v>12.27986862616218</v>
      </c>
      <c r="O60" s="248">
        <f>O59/$D59*100</f>
        <v>23.586698660997421</v>
      </c>
      <c r="P60" s="248"/>
      <c r="Q60" s="248">
        <f t="shared" ref="Q60:V60" si="12">Q59/$D59*100</f>
        <v>1.4157386528625595</v>
      </c>
      <c r="R60" s="248">
        <f t="shared" si="12"/>
        <v>1.2333332285026297</v>
      </c>
      <c r="S60" s="247">
        <f t="shared" si="12"/>
        <v>38.515639168524793</v>
      </c>
      <c r="T60" s="250">
        <f t="shared" si="12"/>
        <v>6.6294936991505571</v>
      </c>
      <c r="U60" s="248">
        <f t="shared" si="12"/>
        <v>2.0737609797058241</v>
      </c>
      <c r="V60" s="248">
        <f t="shared" si="12"/>
        <v>0.16070546870331756</v>
      </c>
      <c r="W60" s="249"/>
      <c r="X60" s="272"/>
      <c r="Y60" s="272"/>
      <c r="Z60" s="272"/>
      <c r="AA60" s="248">
        <f>AA59/$D59*100</f>
        <v>0.56650512255233409</v>
      </c>
      <c r="AB60" s="247">
        <f>AB59/$D59*100</f>
        <v>9.4304652701120339</v>
      </c>
      <c r="AC60" s="246">
        <f>AC59/$D59*100</f>
        <v>23.44999942343113</v>
      </c>
      <c r="AD60" s="246">
        <f>AD59/$D59*100</f>
        <v>0.8533219277527756</v>
      </c>
      <c r="AE60" s="246">
        <f>AE59/$D59*100</f>
        <v>8.8975059727293395</v>
      </c>
      <c r="AF60" s="245"/>
    </row>
    <row r="61" spans="1:32" ht="11.25" customHeight="1" x14ac:dyDescent="0.15">
      <c r="A61" s="271"/>
      <c r="B61" s="270">
        <v>17</v>
      </c>
      <c r="C61" s="269" t="s">
        <v>30</v>
      </c>
      <c r="D61" s="268">
        <f>H61+M61+S61+AB61+AC61+AD61+AE61</f>
        <v>938763</v>
      </c>
      <c r="E61" s="275">
        <v>79859</v>
      </c>
      <c r="F61" s="265"/>
      <c r="G61" s="276">
        <v>2604</v>
      </c>
      <c r="H61" s="267">
        <f>E61+F61+G61</f>
        <v>82463</v>
      </c>
      <c r="I61" s="277"/>
      <c r="J61" s="276">
        <v>71767</v>
      </c>
      <c r="K61" s="265"/>
      <c r="L61" s="276">
        <v>14068</v>
      </c>
      <c r="M61" s="266">
        <f>SUM(J61:L61)</f>
        <v>85835</v>
      </c>
      <c r="N61" s="275">
        <v>114279</v>
      </c>
      <c r="O61" s="265">
        <v>219842</v>
      </c>
      <c r="P61" s="265"/>
      <c r="Q61" s="265">
        <v>14077</v>
      </c>
      <c r="R61" s="265">
        <v>12071</v>
      </c>
      <c r="S61" s="266">
        <f>SUM(N61:R61)</f>
        <v>360269</v>
      </c>
      <c r="T61" s="275">
        <v>61378</v>
      </c>
      <c r="U61" s="274">
        <v>20223</v>
      </c>
      <c r="V61" s="265">
        <v>393</v>
      </c>
      <c r="W61" s="265"/>
      <c r="X61" s="274"/>
      <c r="Y61" s="274"/>
      <c r="Z61" s="274"/>
      <c r="AA61" s="274">
        <v>5847</v>
      </c>
      <c r="AB61" s="266">
        <f>SUM(T61:AA61)</f>
        <v>87841</v>
      </c>
      <c r="AC61" s="261">
        <v>227456</v>
      </c>
      <c r="AD61" s="261">
        <v>9791</v>
      </c>
      <c r="AE61" s="261">
        <v>85108</v>
      </c>
      <c r="AF61" s="260" t="s">
        <v>30</v>
      </c>
    </row>
    <row r="62" spans="1:32" ht="11.25" customHeight="1" x14ac:dyDescent="0.15">
      <c r="A62" s="258"/>
      <c r="B62" s="257"/>
      <c r="C62" s="256"/>
      <c r="D62" s="273"/>
      <c r="E62" s="250">
        <f>E61/$D61*100</f>
        <v>8.5068329280127148</v>
      </c>
      <c r="F62" s="254"/>
      <c r="G62" s="248">
        <f>G61/$D61*100</f>
        <v>0.27738630516967544</v>
      </c>
      <c r="H62" s="247">
        <f>H61/$D61*100</f>
        <v>8.784219233182391</v>
      </c>
      <c r="I62" s="253"/>
      <c r="J62" s="251">
        <f>J61/$D61*100</f>
        <v>7.6448475280768413</v>
      </c>
      <c r="K62" s="252"/>
      <c r="L62" s="248">
        <f>L61/$D61*100</f>
        <v>1.4985677961317179</v>
      </c>
      <c r="M62" s="247">
        <f>M61/$D61*100</f>
        <v>9.1434153242085596</v>
      </c>
      <c r="N62" s="250">
        <f>N61/$D61*100</f>
        <v>12.173360049341527</v>
      </c>
      <c r="O62" s="248">
        <f>O61/$D61*100</f>
        <v>23.418264247738779</v>
      </c>
      <c r="P62" s="248"/>
      <c r="Q62" s="248">
        <f t="shared" ref="Q62:V62" si="13">Q61/$D61*100</f>
        <v>1.4995265045597239</v>
      </c>
      <c r="R62" s="248">
        <f t="shared" si="13"/>
        <v>1.2858410482730998</v>
      </c>
      <c r="S62" s="247">
        <f t="shared" si="13"/>
        <v>38.376991849913125</v>
      </c>
      <c r="T62" s="250">
        <f t="shared" si="13"/>
        <v>6.538178432682157</v>
      </c>
      <c r="U62" s="248">
        <f t="shared" si="13"/>
        <v>2.1542178377290115</v>
      </c>
      <c r="V62" s="248">
        <f t="shared" si="13"/>
        <v>4.1863601356252854E-2</v>
      </c>
      <c r="W62" s="249"/>
      <c r="X62" s="272"/>
      <c r="Y62" s="272"/>
      <c r="Z62" s="272"/>
      <c r="AA62" s="248">
        <f>AA61/$D61*100</f>
        <v>0.62284090872776199</v>
      </c>
      <c r="AB62" s="247">
        <f>AB61/$D61*100</f>
        <v>9.357100780495184</v>
      </c>
      <c r="AC62" s="246">
        <f>AC61/$D61*100</f>
        <v>24.22933157783168</v>
      </c>
      <c r="AD62" s="246">
        <f>AD61/$D61*100</f>
        <v>1.0429682465116328</v>
      </c>
      <c r="AE62" s="246">
        <f>AE61/$D61*100</f>
        <v>9.0659729878574247</v>
      </c>
      <c r="AF62" s="245"/>
    </row>
    <row r="63" spans="1:32" ht="11.25" customHeight="1" x14ac:dyDescent="0.15">
      <c r="A63" s="271"/>
      <c r="B63" s="270">
        <v>18</v>
      </c>
      <c r="C63" s="269" t="s">
        <v>28</v>
      </c>
      <c r="D63" s="268">
        <f>H63+M63+S63+AB63+AC63+AD63+AE63</f>
        <v>941570</v>
      </c>
      <c r="E63" s="275">
        <v>80647</v>
      </c>
      <c r="F63" s="265"/>
      <c r="G63" s="276">
        <v>2420</v>
      </c>
      <c r="H63" s="267">
        <f>E63+F63+G63</f>
        <v>83067</v>
      </c>
      <c r="I63" s="277"/>
      <c r="J63" s="276">
        <v>61508</v>
      </c>
      <c r="K63" s="265"/>
      <c r="L63" s="276">
        <v>14671</v>
      </c>
      <c r="M63" s="266">
        <f>SUM(J63:L63)</f>
        <v>76179</v>
      </c>
      <c r="N63" s="275">
        <v>116043</v>
      </c>
      <c r="O63" s="265">
        <v>216706</v>
      </c>
      <c r="P63" s="265"/>
      <c r="Q63" s="265">
        <v>13929</v>
      </c>
      <c r="R63" s="265">
        <v>12411</v>
      </c>
      <c r="S63" s="266">
        <f>SUM(N63:R63)</f>
        <v>359089</v>
      </c>
      <c r="T63" s="275">
        <v>58683</v>
      </c>
      <c r="U63" s="274">
        <v>20699</v>
      </c>
      <c r="V63" s="265">
        <v>143</v>
      </c>
      <c r="W63" s="265"/>
      <c r="X63" s="274"/>
      <c r="Y63" s="274"/>
      <c r="Z63" s="274"/>
      <c r="AA63" s="274">
        <v>5371</v>
      </c>
      <c r="AB63" s="266">
        <f>SUM(T63:AA63)</f>
        <v>84896</v>
      </c>
      <c r="AC63" s="261">
        <v>233839</v>
      </c>
      <c r="AD63" s="261">
        <v>6079</v>
      </c>
      <c r="AE63" s="261">
        <v>98421</v>
      </c>
      <c r="AF63" s="260" t="s">
        <v>28</v>
      </c>
    </row>
    <row r="64" spans="1:32" ht="11.25" customHeight="1" x14ac:dyDescent="0.15">
      <c r="A64" s="258"/>
      <c r="B64" s="257"/>
      <c r="C64" s="256"/>
      <c r="D64" s="273"/>
      <c r="E64" s="250">
        <f>E63/$D63*100</f>
        <v>8.5651624414541683</v>
      </c>
      <c r="F64" s="254"/>
      <c r="G64" s="248">
        <f>G63/$D63*100</f>
        <v>0.25701753454336906</v>
      </c>
      <c r="H64" s="247">
        <f>H63/$D63*100</f>
        <v>8.8221799759975372</v>
      </c>
      <c r="I64" s="253"/>
      <c r="J64" s="251">
        <f>J63/$D63*100</f>
        <v>6.5324936011130346</v>
      </c>
      <c r="K64" s="252"/>
      <c r="L64" s="248">
        <f>L63/$D63*100</f>
        <v>1.5581422517709782</v>
      </c>
      <c r="M64" s="247">
        <f>M63/$D63*100</f>
        <v>8.090635852884013</v>
      </c>
      <c r="N64" s="250">
        <f>N63/$D63*100</f>
        <v>12.324415603725694</v>
      </c>
      <c r="O64" s="248">
        <f>O63/$D63*100</f>
        <v>23.015389190394767</v>
      </c>
      <c r="P64" s="248"/>
      <c r="Q64" s="248">
        <f t="shared" ref="Q64:V64" si="14">Q63/$D63*100</f>
        <v>1.4793377019233833</v>
      </c>
      <c r="R64" s="248">
        <f t="shared" si="14"/>
        <v>1.3181176120734517</v>
      </c>
      <c r="S64" s="247">
        <f t="shared" si="14"/>
        <v>38.137260108117296</v>
      </c>
      <c r="T64" s="250">
        <f t="shared" si="14"/>
        <v>6.2324628014911267</v>
      </c>
      <c r="U64" s="248">
        <f t="shared" si="14"/>
        <v>2.1983495650880975</v>
      </c>
      <c r="V64" s="248">
        <f t="shared" si="14"/>
        <v>1.5187399768471808E-2</v>
      </c>
      <c r="W64" s="249"/>
      <c r="X64" s="272"/>
      <c r="Y64" s="272"/>
      <c r="Z64" s="272"/>
      <c r="AA64" s="248">
        <f>AA63/$D63*100</f>
        <v>0.57043023885637811</v>
      </c>
      <c r="AB64" s="247">
        <f>AB63/$D63*100</f>
        <v>9.0164300052040733</v>
      </c>
      <c r="AC64" s="246">
        <f>AC63/$D63*100</f>
        <v>24.835009611606147</v>
      </c>
      <c r="AD64" s="246">
        <f>AD63/$D63*100</f>
        <v>0.64562379854923169</v>
      </c>
      <c r="AE64" s="246">
        <f>AE63/$D63*100</f>
        <v>10.452860647641705</v>
      </c>
      <c r="AF64" s="245"/>
    </row>
    <row r="65" spans="1:32" ht="11.25" customHeight="1" x14ac:dyDescent="0.15">
      <c r="A65" s="271"/>
      <c r="B65" s="270">
        <v>19</v>
      </c>
      <c r="C65" s="269" t="s">
        <v>27</v>
      </c>
      <c r="D65" s="268">
        <f>H65+M65+S65+AB65+AC65+AD65+AE65</f>
        <v>927112</v>
      </c>
      <c r="E65" s="275">
        <v>75985</v>
      </c>
      <c r="F65" s="265"/>
      <c r="G65" s="276">
        <v>1652</v>
      </c>
      <c r="H65" s="267">
        <f>E65+F65+G65</f>
        <v>77637</v>
      </c>
      <c r="I65" s="277"/>
      <c r="J65" s="276">
        <v>56989</v>
      </c>
      <c r="K65" s="265"/>
      <c r="L65" s="276">
        <v>14041</v>
      </c>
      <c r="M65" s="266">
        <f>SUM(J65:L65)</f>
        <v>71030</v>
      </c>
      <c r="N65" s="275">
        <v>111500</v>
      </c>
      <c r="O65" s="265">
        <v>205655</v>
      </c>
      <c r="P65" s="265"/>
      <c r="Q65" s="265">
        <v>15693</v>
      </c>
      <c r="R65" s="265">
        <v>11563</v>
      </c>
      <c r="S65" s="266">
        <f>SUM(N65:R65)</f>
        <v>344411</v>
      </c>
      <c r="T65" s="275">
        <v>56163</v>
      </c>
      <c r="U65" s="274">
        <v>21474</v>
      </c>
      <c r="V65" s="265">
        <v>1652</v>
      </c>
      <c r="W65" s="265"/>
      <c r="X65" s="274"/>
      <c r="Y65" s="274"/>
      <c r="Z65" s="274"/>
      <c r="AA65" s="274">
        <v>4130</v>
      </c>
      <c r="AB65" s="266">
        <f>SUM(T65:AA65)</f>
        <v>83419</v>
      </c>
      <c r="AC65" s="261">
        <v>240344</v>
      </c>
      <c r="AD65" s="261">
        <v>9085</v>
      </c>
      <c r="AE65" s="261">
        <v>101186</v>
      </c>
      <c r="AF65" s="260" t="s">
        <v>27</v>
      </c>
    </row>
    <row r="66" spans="1:32" ht="11.25" customHeight="1" x14ac:dyDescent="0.15">
      <c r="A66" s="258"/>
      <c r="B66" s="257"/>
      <c r="C66" s="256"/>
      <c r="D66" s="273"/>
      <c r="E66" s="250">
        <f>E65/$D65*100</f>
        <v>8.1958814037570438</v>
      </c>
      <c r="F66" s="254"/>
      <c r="G66" s="248">
        <f>G65/$D65*100</f>
        <v>0.17818774862152578</v>
      </c>
      <c r="H66" s="247">
        <f>H65/$D65*100</f>
        <v>8.3740691523785689</v>
      </c>
      <c r="I66" s="253"/>
      <c r="J66" s="251">
        <f>J65/$D65*100</f>
        <v>6.1469380182761091</v>
      </c>
      <c r="K66" s="252"/>
      <c r="L66" s="248">
        <f>L65/$D65*100</f>
        <v>1.5144880014496631</v>
      </c>
      <c r="M66" s="247">
        <f>M65/$D65*100</f>
        <v>7.6614260197257726</v>
      </c>
      <c r="N66" s="250">
        <f>N65/$D65*100</f>
        <v>12.026594413619929</v>
      </c>
      <c r="O66" s="248">
        <f>O65/$D65*100</f>
        <v>22.182325328547144</v>
      </c>
      <c r="P66" s="248"/>
      <c r="Q66" s="248">
        <f t="shared" ref="Q66:V66" si="15">Q65/$D65*100</f>
        <v>1.6926757500711889</v>
      </c>
      <c r="R66" s="248">
        <f t="shared" si="15"/>
        <v>1.2472063785173744</v>
      </c>
      <c r="S66" s="247">
        <f t="shared" si="15"/>
        <v>37.148801870755641</v>
      </c>
      <c r="T66" s="250">
        <f t="shared" si="15"/>
        <v>6.0578441439653465</v>
      </c>
      <c r="U66" s="248">
        <f t="shared" si="15"/>
        <v>2.3162250084132232</v>
      </c>
      <c r="V66" s="248">
        <f t="shared" si="15"/>
        <v>0.17818774862152578</v>
      </c>
      <c r="W66" s="249"/>
      <c r="X66" s="272"/>
      <c r="Y66" s="272"/>
      <c r="Z66" s="272"/>
      <c r="AA66" s="248">
        <f>AA65/$D65*100</f>
        <v>0.44546937155381444</v>
      </c>
      <c r="AB66" s="247">
        <f>AB65/$D65*100</f>
        <v>8.9977262725539084</v>
      </c>
      <c r="AC66" s="246">
        <f>AC65/$D65*100</f>
        <v>25.923944464099268</v>
      </c>
      <c r="AD66" s="246">
        <f>AD65/$D65*100</f>
        <v>0.97992475558508574</v>
      </c>
      <c r="AE66" s="246">
        <f>AE65/$D65*100</f>
        <v>10.914107464901759</v>
      </c>
      <c r="AF66" s="245"/>
    </row>
    <row r="67" spans="1:32" ht="11.25" customHeight="1" x14ac:dyDescent="0.15">
      <c r="A67" s="271"/>
      <c r="B67" s="270">
        <v>20</v>
      </c>
      <c r="C67" s="269" t="s">
        <v>26</v>
      </c>
      <c r="D67" s="268">
        <f>H67+M67+S67+AB67+AC67+AD67+AE67</f>
        <v>904813</v>
      </c>
      <c r="E67" s="264">
        <v>72524</v>
      </c>
      <c r="F67" s="263"/>
      <c r="G67" s="263">
        <v>2696</v>
      </c>
      <c r="H67" s="267">
        <f>E67+F67+G67</f>
        <v>75220</v>
      </c>
      <c r="I67" s="264"/>
      <c r="J67" s="263">
        <v>52146</v>
      </c>
      <c r="K67" s="263"/>
      <c r="L67" s="263">
        <v>13704</v>
      </c>
      <c r="M67" s="266">
        <f>SUM(J67:L67)</f>
        <v>65850</v>
      </c>
      <c r="N67" s="264">
        <v>110958</v>
      </c>
      <c r="O67" s="263">
        <v>198058</v>
      </c>
      <c r="P67" s="265"/>
      <c r="Q67" s="265">
        <v>15488</v>
      </c>
      <c r="R67" s="263">
        <v>11816</v>
      </c>
      <c r="S67" s="262">
        <f>SUM(N67:R67)</f>
        <v>336320</v>
      </c>
      <c r="T67" s="264">
        <v>53275</v>
      </c>
      <c r="U67" s="263">
        <v>20476</v>
      </c>
      <c r="V67" s="263">
        <v>2179</v>
      </c>
      <c r="W67" s="263"/>
      <c r="X67" s="263"/>
      <c r="Y67" s="263"/>
      <c r="Z67" s="263"/>
      <c r="AA67" s="263">
        <v>4616</v>
      </c>
      <c r="AB67" s="262">
        <f>SUM(T67:AA67)</f>
        <v>80546</v>
      </c>
      <c r="AC67" s="261">
        <v>239824</v>
      </c>
      <c r="AD67" s="261">
        <v>9322</v>
      </c>
      <c r="AE67" s="261">
        <v>97731</v>
      </c>
      <c r="AF67" s="260" t="s">
        <v>26</v>
      </c>
    </row>
    <row r="68" spans="1:32" ht="11.25" customHeight="1" x14ac:dyDescent="0.15">
      <c r="A68" s="258"/>
      <c r="B68" s="257"/>
      <c r="C68" s="256"/>
      <c r="D68" s="255"/>
      <c r="E68" s="250">
        <f>E67/$D67*100</f>
        <v>8.0153578695266319</v>
      </c>
      <c r="F68" s="254"/>
      <c r="G68" s="248">
        <f>G67/$D67*100</f>
        <v>0.29796212034972969</v>
      </c>
      <c r="H68" s="247">
        <f>H67/$D67*100</f>
        <v>8.3133199898763603</v>
      </c>
      <c r="I68" s="253"/>
      <c r="J68" s="251">
        <f>J67/$D67*100</f>
        <v>5.7631797951620944</v>
      </c>
      <c r="K68" s="252"/>
      <c r="L68" s="248">
        <f>L67/$D67*100</f>
        <v>1.5145670983949171</v>
      </c>
      <c r="M68" s="247">
        <f>M67/$D67*100</f>
        <v>7.2777468935570102</v>
      </c>
      <c r="N68" s="250">
        <f>N67/$D67*100</f>
        <v>12.263086405699299</v>
      </c>
      <c r="O68" s="248">
        <f>O67/$D67*100</f>
        <v>21.889384878422391</v>
      </c>
      <c r="P68" s="248"/>
      <c r="Q68" s="248">
        <f t="shared" ref="Q68:V68" si="16">Q67/$D67*100</f>
        <v>1.711734910970554</v>
      </c>
      <c r="R68" s="248">
        <f t="shared" si="16"/>
        <v>1.3059051980906553</v>
      </c>
      <c r="S68" s="247">
        <f t="shared" si="16"/>
        <v>37.1701113931829</v>
      </c>
      <c r="T68" s="250">
        <f t="shared" si="16"/>
        <v>5.8879569590622589</v>
      </c>
      <c r="U68" s="248">
        <f t="shared" si="16"/>
        <v>2.2630090416472797</v>
      </c>
      <c r="V68" s="248">
        <f t="shared" si="16"/>
        <v>0.24082324192954788</v>
      </c>
      <c r="W68" s="249"/>
      <c r="X68" s="272"/>
      <c r="Y68" s="272"/>
      <c r="Z68" s="272"/>
      <c r="AA68" s="248">
        <f>AA67/$D67*100</f>
        <v>0.51016066303202989</v>
      </c>
      <c r="AB68" s="247">
        <f>AB67/$D67*100</f>
        <v>8.9019499056711169</v>
      </c>
      <c r="AC68" s="246">
        <f>AC67/$D67*100</f>
        <v>26.505366302208301</v>
      </c>
      <c r="AD68" s="246">
        <f>AD67/$D67*100</f>
        <v>1.0302681327522925</v>
      </c>
      <c r="AE68" s="246">
        <f>AE67/$D67*100</f>
        <v>10.801237382752015</v>
      </c>
      <c r="AF68" s="245"/>
    </row>
    <row r="69" spans="1:32" ht="11.25" customHeight="1" x14ac:dyDescent="0.15">
      <c r="A69" s="271"/>
      <c r="B69" s="270">
        <v>21</v>
      </c>
      <c r="C69" s="269" t="s">
        <v>25</v>
      </c>
      <c r="D69" s="268">
        <f>H69+M69+S69+AB69+AC69+AD69+AE69</f>
        <v>867935</v>
      </c>
      <c r="E69" s="264">
        <v>69054</v>
      </c>
      <c r="F69" s="263"/>
      <c r="G69" s="263">
        <v>2112</v>
      </c>
      <c r="H69" s="267">
        <f>E69+F69+G69</f>
        <v>71166</v>
      </c>
      <c r="I69" s="264"/>
      <c r="J69" s="263">
        <v>44758</v>
      </c>
      <c r="K69" s="263"/>
      <c r="L69" s="263">
        <v>13163</v>
      </c>
      <c r="M69" s="266">
        <f>SUM(J69:L69)</f>
        <v>57921</v>
      </c>
      <c r="N69" s="264">
        <v>103354</v>
      </c>
      <c r="O69" s="263">
        <v>180317</v>
      </c>
      <c r="P69" s="265"/>
      <c r="Q69" s="265">
        <v>15507</v>
      </c>
      <c r="R69" s="263">
        <v>21754</v>
      </c>
      <c r="S69" s="262">
        <f>SUM(N69:R69)</f>
        <v>320932</v>
      </c>
      <c r="T69" s="264">
        <v>51396</v>
      </c>
      <c r="U69" s="263">
        <v>20569</v>
      </c>
      <c r="V69" s="263">
        <v>323</v>
      </c>
      <c r="W69" s="263"/>
      <c r="X69" s="263"/>
      <c r="Y69" s="263"/>
      <c r="Z69" s="263"/>
      <c r="AA69" s="263">
        <v>4490</v>
      </c>
      <c r="AB69" s="262">
        <f>SUM(T69:AA69)</f>
        <v>76778</v>
      </c>
      <c r="AC69" s="261">
        <v>235918</v>
      </c>
      <c r="AD69" s="261">
        <v>11701</v>
      </c>
      <c r="AE69" s="261">
        <v>93519</v>
      </c>
      <c r="AF69" s="260" t="s">
        <v>25</v>
      </c>
    </row>
    <row r="70" spans="1:32" ht="11.25" customHeight="1" x14ac:dyDescent="0.15">
      <c r="A70" s="258"/>
      <c r="B70" s="257"/>
      <c r="C70" s="256"/>
      <c r="D70" s="255"/>
      <c r="E70" s="250">
        <f>E69/$D69*100</f>
        <v>7.956125746743707</v>
      </c>
      <c r="F70" s="254"/>
      <c r="G70" s="248">
        <f>G69/$D69*100</f>
        <v>0.24333619453069644</v>
      </c>
      <c r="H70" s="247">
        <f>H69/$D69*100</f>
        <v>8.1994619412744036</v>
      </c>
      <c r="I70" s="253"/>
      <c r="J70" s="251">
        <f>J69/$D69*100</f>
        <v>5.1568377816311131</v>
      </c>
      <c r="K70" s="252"/>
      <c r="L70" s="248">
        <f>L69/$D69*100</f>
        <v>1.5165882237725175</v>
      </c>
      <c r="M70" s="247">
        <f>M69/$D69*100</f>
        <v>6.6734260054036305</v>
      </c>
      <c r="N70" s="250">
        <f>N69/$D69*100</f>
        <v>11.908034587843559</v>
      </c>
      <c r="O70" s="248">
        <f>O69/$D69*100</f>
        <v>20.775403688064198</v>
      </c>
      <c r="P70" s="248"/>
      <c r="Q70" s="248">
        <f t="shared" ref="Q70:V70" si="17">Q69/$D69*100</f>
        <v>1.7866545305812072</v>
      </c>
      <c r="R70" s="248">
        <f t="shared" si="17"/>
        <v>2.5064088900666528</v>
      </c>
      <c r="S70" s="247">
        <f t="shared" si="17"/>
        <v>36.976501696555616</v>
      </c>
      <c r="T70" s="250">
        <f t="shared" si="17"/>
        <v>5.9216415975850731</v>
      </c>
      <c r="U70" s="248">
        <f t="shared" si="17"/>
        <v>2.3698779286467304</v>
      </c>
      <c r="V70" s="248">
        <f t="shared" si="17"/>
        <v>3.7214768387033595E-2</v>
      </c>
      <c r="W70" s="249"/>
      <c r="X70" s="272"/>
      <c r="Y70" s="272"/>
      <c r="Z70" s="272"/>
      <c r="AA70" s="248">
        <f>AA69/$D69*100</f>
        <v>0.51731984538012643</v>
      </c>
      <c r="AB70" s="247">
        <f>AB69/$D69*100</f>
        <v>8.8460541399989623</v>
      </c>
      <c r="AC70" s="246">
        <f>AC69/$D69*100</f>
        <v>27.181528570687895</v>
      </c>
      <c r="AD70" s="246">
        <f>AD69/$D69*100</f>
        <v>1.3481424300206812</v>
      </c>
      <c r="AE70" s="246">
        <f>AE69/$D69*100</f>
        <v>10.774885216058806</v>
      </c>
      <c r="AF70" s="245"/>
    </row>
    <row r="71" spans="1:32" ht="11.25" customHeight="1" x14ac:dyDescent="0.15">
      <c r="A71" s="271"/>
      <c r="B71" s="270">
        <v>22</v>
      </c>
      <c r="C71" s="269" t="s">
        <v>24</v>
      </c>
      <c r="D71" s="268">
        <f>H71+M71+S71+AB71+AC71+AD71+AE71</f>
        <v>848926</v>
      </c>
      <c r="E71" s="264">
        <v>64838</v>
      </c>
      <c r="F71" s="263"/>
      <c r="G71" s="263">
        <v>2015</v>
      </c>
      <c r="H71" s="267">
        <f>E71+F71+G71</f>
        <v>66853</v>
      </c>
      <c r="I71" s="264"/>
      <c r="J71" s="263">
        <v>38496</v>
      </c>
      <c r="K71" s="263"/>
      <c r="L71" s="263">
        <v>12337</v>
      </c>
      <c r="M71" s="266">
        <f>SUM(J71:L71)</f>
        <v>50833</v>
      </c>
      <c r="N71" s="264">
        <v>102725</v>
      </c>
      <c r="O71" s="263">
        <v>166489</v>
      </c>
      <c r="P71" s="265">
        <v>16182</v>
      </c>
      <c r="Q71" s="265">
        <v>15811</v>
      </c>
      <c r="R71" s="263">
        <v>12952</v>
      </c>
      <c r="S71" s="262">
        <f>SUM(N71:R71)</f>
        <v>314159</v>
      </c>
      <c r="T71" s="264">
        <v>50351</v>
      </c>
      <c r="U71" s="263">
        <v>21213</v>
      </c>
      <c r="V71" s="263">
        <v>621</v>
      </c>
      <c r="W71" s="263"/>
      <c r="X71" s="263"/>
      <c r="Y71" s="263"/>
      <c r="Z71" s="263"/>
      <c r="AA71" s="263">
        <v>7303</v>
      </c>
      <c r="AB71" s="262">
        <f>SUM(T71:AA71)</f>
        <v>79488</v>
      </c>
      <c r="AC71" s="261">
        <v>236209</v>
      </c>
      <c r="AD71" s="261">
        <v>11118</v>
      </c>
      <c r="AE71" s="261">
        <v>90266</v>
      </c>
      <c r="AF71" s="260" t="s">
        <v>24</v>
      </c>
    </row>
    <row r="72" spans="1:32" ht="11.25" customHeight="1" x14ac:dyDescent="0.15">
      <c r="A72" s="258"/>
      <c r="B72" s="257"/>
      <c r="C72" s="256"/>
      <c r="D72" s="255"/>
      <c r="E72" s="250">
        <f>E71/$D71*100</f>
        <v>7.6376503959120114</v>
      </c>
      <c r="F72" s="254"/>
      <c r="G72" s="248">
        <f>G71/$D71*100</f>
        <v>0.23735873327003768</v>
      </c>
      <c r="H72" s="247">
        <f>H71/$D71*100</f>
        <v>7.8750091291820494</v>
      </c>
      <c r="I72" s="253"/>
      <c r="J72" s="251">
        <f>J71/$D71*100</f>
        <v>4.5346708664830624</v>
      </c>
      <c r="K72" s="252"/>
      <c r="L72" s="248">
        <f t="shared" ref="L72:V72" si="18">L71/$D71*100</f>
        <v>1.4532479862791339</v>
      </c>
      <c r="M72" s="247">
        <f t="shared" si="18"/>
        <v>5.9879188527621956</v>
      </c>
      <c r="N72" s="250">
        <f t="shared" si="18"/>
        <v>12.100583560875741</v>
      </c>
      <c r="O72" s="248">
        <f t="shared" si="18"/>
        <v>19.611721162975336</v>
      </c>
      <c r="P72" s="248">
        <f t="shared" si="18"/>
        <v>1.9061732117993793</v>
      </c>
      <c r="Q72" s="248">
        <f t="shared" si="18"/>
        <v>1.8624709338623153</v>
      </c>
      <c r="R72" s="248">
        <f t="shared" si="18"/>
        <v>1.5256924631828923</v>
      </c>
      <c r="S72" s="247">
        <f t="shared" si="18"/>
        <v>37.006641332695665</v>
      </c>
      <c r="T72" s="250">
        <f t="shared" si="18"/>
        <v>5.9311412302132345</v>
      </c>
      <c r="U72" s="248">
        <f t="shared" si="18"/>
        <v>2.4988043716413442</v>
      </c>
      <c r="V72" s="248">
        <f t="shared" si="18"/>
        <v>7.3151252288185309E-2</v>
      </c>
      <c r="W72" s="249"/>
      <c r="X72" s="272"/>
      <c r="Y72" s="272"/>
      <c r="Z72" s="272"/>
      <c r="AA72" s="248">
        <f>AA71/$D71*100</f>
        <v>0.86026343874495548</v>
      </c>
      <c r="AB72" s="247">
        <f>AB71/$D71*100</f>
        <v>9.3633602928877195</v>
      </c>
      <c r="AC72" s="246">
        <f>AC71/$D71*100</f>
        <v>27.824451130016044</v>
      </c>
      <c r="AD72" s="246">
        <f>AD71/$D71*100</f>
        <v>1.3096547873430664</v>
      </c>
      <c r="AE72" s="246">
        <f>AE71/$D71*100</f>
        <v>10.63296447511326</v>
      </c>
      <c r="AF72" s="245"/>
    </row>
    <row r="73" spans="1:32" ht="11.25" customHeight="1" x14ac:dyDescent="0.15">
      <c r="A73" s="271"/>
      <c r="B73" s="270">
        <v>23</v>
      </c>
      <c r="C73" s="269" t="s">
        <v>23</v>
      </c>
      <c r="D73" s="268">
        <f>H73+M73+S73+AB73+AC73+AD73+AE73</f>
        <v>825854</v>
      </c>
      <c r="E73" s="264">
        <v>61516</v>
      </c>
      <c r="F73" s="263"/>
      <c r="G73" s="263">
        <v>1706</v>
      </c>
      <c r="H73" s="267">
        <f>E73+F73+G73</f>
        <v>63222</v>
      </c>
      <c r="I73" s="264"/>
      <c r="J73" s="263">
        <v>34940</v>
      </c>
      <c r="K73" s="263"/>
      <c r="L73" s="263">
        <v>10361</v>
      </c>
      <c r="M73" s="266">
        <f>SUM(J73:L73)</f>
        <v>45301</v>
      </c>
      <c r="N73" s="264">
        <v>101047</v>
      </c>
      <c r="O73" s="263">
        <v>154802</v>
      </c>
      <c r="P73" s="265">
        <v>16067</v>
      </c>
      <c r="Q73" s="265">
        <v>14255</v>
      </c>
      <c r="R73" s="263">
        <v>11707</v>
      </c>
      <c r="S73" s="262">
        <f>SUM(N73:R73)</f>
        <v>297878</v>
      </c>
      <c r="T73" s="264">
        <v>50765</v>
      </c>
      <c r="U73" s="263">
        <v>21136</v>
      </c>
      <c r="V73" s="263">
        <v>302</v>
      </c>
      <c r="W73" s="263"/>
      <c r="X73" s="263">
        <v>1803</v>
      </c>
      <c r="Y73" s="263"/>
      <c r="Z73" s="263"/>
      <c r="AA73" s="263">
        <v>6310</v>
      </c>
      <c r="AB73" s="262">
        <f>SUM(T73:AA73)</f>
        <v>80316</v>
      </c>
      <c r="AC73" s="261">
        <v>241096</v>
      </c>
      <c r="AD73" s="261">
        <v>8807</v>
      </c>
      <c r="AE73" s="261">
        <v>89234</v>
      </c>
      <c r="AF73" s="260" t="s">
        <v>23</v>
      </c>
    </row>
    <row r="74" spans="1:32" ht="11.25" customHeight="1" x14ac:dyDescent="0.15">
      <c r="A74" s="258"/>
      <c r="B74" s="257"/>
      <c r="C74" s="256"/>
      <c r="D74" s="255"/>
      <c r="E74" s="250">
        <f>E73/$D73*100</f>
        <v>7.4487742385457967</v>
      </c>
      <c r="F74" s="254"/>
      <c r="G74" s="248">
        <f>G73/$D73*100</f>
        <v>0.20657404335391</v>
      </c>
      <c r="H74" s="247">
        <f>H73/$D73*100</f>
        <v>7.6553482818997054</v>
      </c>
      <c r="I74" s="253"/>
      <c r="J74" s="251">
        <f>J73/$D73*100</f>
        <v>4.2307720250794931</v>
      </c>
      <c r="K74" s="252"/>
      <c r="L74" s="248">
        <f t="shared" ref="L74:V74" si="19">L73/$D73*100</f>
        <v>1.2545801073797549</v>
      </c>
      <c r="M74" s="247">
        <f t="shared" si="19"/>
        <v>5.4853521324592478</v>
      </c>
      <c r="N74" s="250">
        <f t="shared" si="19"/>
        <v>12.235455661654482</v>
      </c>
      <c r="O74" s="248">
        <f t="shared" si="19"/>
        <v>18.744475415751452</v>
      </c>
      <c r="P74" s="248">
        <f t="shared" si="19"/>
        <v>1.945501262935095</v>
      </c>
      <c r="Q74" s="248">
        <f t="shared" si="19"/>
        <v>1.7260920211078474</v>
      </c>
      <c r="R74" s="248">
        <f t="shared" si="19"/>
        <v>1.4175629106355361</v>
      </c>
      <c r="S74" s="247">
        <f t="shared" si="19"/>
        <v>36.06908727208441</v>
      </c>
      <c r="T74" s="250">
        <f t="shared" si="19"/>
        <v>6.1469702877264023</v>
      </c>
      <c r="U74" s="248">
        <f t="shared" si="19"/>
        <v>2.5592901408723576</v>
      </c>
      <c r="V74" s="248">
        <f t="shared" si="19"/>
        <v>3.6568206971207981E-2</v>
      </c>
      <c r="W74" s="249"/>
      <c r="X74" s="248">
        <f>X73/$D73*100</f>
        <v>0.2183194608247947</v>
      </c>
      <c r="Y74" s="248"/>
      <c r="Z74" s="248"/>
      <c r="AA74" s="248">
        <f>AA73/$D73*100</f>
        <v>0.76405756949775627</v>
      </c>
      <c r="AB74" s="247">
        <f>AB73/$D73*100</f>
        <v>9.7252056658925188</v>
      </c>
      <c r="AC74" s="246">
        <f>AC73/$D73*100</f>
        <v>29.193537840829009</v>
      </c>
      <c r="AD74" s="246">
        <f>AD73/$D73*100</f>
        <v>1.066411254289499</v>
      </c>
      <c r="AE74" s="246">
        <f>AE73/$D73*100</f>
        <v>10.805057552545607</v>
      </c>
      <c r="AF74" s="245"/>
    </row>
    <row r="75" spans="1:32" ht="11.25" customHeight="1" x14ac:dyDescent="0.15">
      <c r="A75" s="271"/>
      <c r="B75" s="270">
        <v>24</v>
      </c>
      <c r="C75" s="269" t="s">
        <v>22</v>
      </c>
      <c r="D75" s="268">
        <f>H75+M75+S75+AB75+AC75+AD75+AE75</f>
        <v>807060</v>
      </c>
      <c r="E75" s="264">
        <v>60992</v>
      </c>
      <c r="F75" s="263"/>
      <c r="G75" s="263">
        <v>1464</v>
      </c>
      <c r="H75" s="267">
        <f>E75+F75+G75</f>
        <v>62456</v>
      </c>
      <c r="I75" s="264"/>
      <c r="J75" s="263">
        <v>30090</v>
      </c>
      <c r="K75" s="263"/>
      <c r="L75" s="263">
        <v>11005</v>
      </c>
      <c r="M75" s="266">
        <f>SUM(J75:L75)</f>
        <v>41095</v>
      </c>
      <c r="N75" s="264">
        <v>97398</v>
      </c>
      <c r="O75" s="263">
        <v>143995</v>
      </c>
      <c r="P75" s="265">
        <v>15885</v>
      </c>
      <c r="Q75" s="265">
        <v>13713</v>
      </c>
      <c r="R75" s="263">
        <v>12422</v>
      </c>
      <c r="S75" s="262">
        <f>SUM(N75:R75)</f>
        <v>283413</v>
      </c>
      <c r="T75" s="264">
        <v>49891</v>
      </c>
      <c r="U75" s="263">
        <v>21536</v>
      </c>
      <c r="V75" s="263"/>
      <c r="W75" s="263"/>
      <c r="X75" s="263">
        <v>3920</v>
      </c>
      <c r="Y75" s="263"/>
      <c r="Z75" s="263"/>
      <c r="AA75" s="263">
        <v>6189</v>
      </c>
      <c r="AB75" s="262">
        <f>SUM(T75:AA75)</f>
        <v>81536</v>
      </c>
      <c r="AC75" s="261">
        <v>235570</v>
      </c>
      <c r="AD75" s="261">
        <v>11647</v>
      </c>
      <c r="AE75" s="261">
        <v>91343</v>
      </c>
      <c r="AF75" s="260" t="s">
        <v>22</v>
      </c>
    </row>
    <row r="76" spans="1:32" ht="11.25" customHeight="1" x14ac:dyDescent="0.15">
      <c r="A76" s="258"/>
      <c r="B76" s="257"/>
      <c r="C76" s="256"/>
      <c r="D76" s="255"/>
      <c r="E76" s="250">
        <f>E75/$D75*100</f>
        <v>7.5573067677743913</v>
      </c>
      <c r="F76" s="254"/>
      <c r="G76" s="248">
        <f>G75/$D75*100</f>
        <v>0.18139915247936958</v>
      </c>
      <c r="H76" s="247">
        <f>H75/$D75*100</f>
        <v>7.7387059202537607</v>
      </c>
      <c r="I76" s="253"/>
      <c r="J76" s="251">
        <f>J75/$D75*100</f>
        <v>3.7283473347706493</v>
      </c>
      <c r="K76" s="252"/>
      <c r="L76" s="248">
        <f t="shared" ref="L76:U76" si="20">L75/$D75*100</f>
        <v>1.3635913067182117</v>
      </c>
      <c r="M76" s="247">
        <f t="shared" si="20"/>
        <v>5.091938641488861</v>
      </c>
      <c r="N76" s="250">
        <f t="shared" si="20"/>
        <v>12.068247713924615</v>
      </c>
      <c r="O76" s="248">
        <f t="shared" si="20"/>
        <v>17.841920055510123</v>
      </c>
      <c r="P76" s="248">
        <f t="shared" si="20"/>
        <v>1.9682551483161104</v>
      </c>
      <c r="Q76" s="248">
        <f t="shared" si="20"/>
        <v>1.6991301761950783</v>
      </c>
      <c r="R76" s="248">
        <f t="shared" si="20"/>
        <v>1.5391668525264541</v>
      </c>
      <c r="S76" s="247">
        <f t="shared" si="20"/>
        <v>35.116719946472379</v>
      </c>
      <c r="T76" s="250">
        <f t="shared" si="20"/>
        <v>6.1818204346640888</v>
      </c>
      <c r="U76" s="248">
        <f t="shared" si="20"/>
        <v>2.6684509206254798</v>
      </c>
      <c r="V76" s="248"/>
      <c r="W76" s="249"/>
      <c r="X76" s="248">
        <f>X75/$D75*100</f>
        <v>0.48571357767700046</v>
      </c>
      <c r="Y76" s="248"/>
      <c r="Z76" s="248"/>
      <c r="AA76" s="248">
        <f>AA75/$D75*100</f>
        <v>0.76685748271503973</v>
      </c>
      <c r="AB76" s="247">
        <f>AB75/$D75*100</f>
        <v>10.102842415681609</v>
      </c>
      <c r="AC76" s="246">
        <f>AC75/$D75*100</f>
        <v>29.18866007483954</v>
      </c>
      <c r="AD76" s="246">
        <f>AD75/$D75*100</f>
        <v>1.4431392957153124</v>
      </c>
      <c r="AE76" s="246">
        <f>AE75/$D75*100</f>
        <v>11.317993705548535</v>
      </c>
      <c r="AF76" s="245"/>
    </row>
    <row r="77" spans="1:32" ht="11.25" customHeight="1" x14ac:dyDescent="0.15">
      <c r="A77" s="271"/>
      <c r="B77" s="270">
        <v>25</v>
      </c>
      <c r="C77" s="269" t="s">
        <v>187</v>
      </c>
      <c r="D77" s="268">
        <f>SUM(H77,M77,S77,AB77,AC77,AD77,AE77)</f>
        <v>793363</v>
      </c>
      <c r="E77" s="264">
        <v>59593</v>
      </c>
      <c r="F77" s="263"/>
      <c r="G77" s="263">
        <v>1223</v>
      </c>
      <c r="H77" s="267">
        <f>E77+F77+G77</f>
        <v>60816</v>
      </c>
      <c r="I77" s="264"/>
      <c r="J77" s="263">
        <v>24787</v>
      </c>
      <c r="K77" s="263"/>
      <c r="L77" s="263">
        <v>10335</v>
      </c>
      <c r="M77" s="266">
        <f>SUM(J77:L77)</f>
        <v>35122</v>
      </c>
      <c r="N77" s="264">
        <v>95829</v>
      </c>
      <c r="O77" s="263">
        <v>136971</v>
      </c>
      <c r="P77" s="265">
        <v>13571</v>
      </c>
      <c r="Q77" s="265">
        <v>11608</v>
      </c>
      <c r="R77" s="263">
        <v>11952</v>
      </c>
      <c r="S77" s="262">
        <f>SUM(N77:R77)</f>
        <v>269931</v>
      </c>
      <c r="T77" s="264">
        <v>49124</v>
      </c>
      <c r="U77" s="263">
        <v>21458</v>
      </c>
      <c r="V77" s="263"/>
      <c r="W77" s="263"/>
      <c r="X77" s="263"/>
      <c r="Y77" s="263">
        <v>1913</v>
      </c>
      <c r="Z77" s="263"/>
      <c r="AA77" s="263">
        <v>7986</v>
      </c>
      <c r="AB77" s="262">
        <f>SUM(T77:AA77)</f>
        <v>80481</v>
      </c>
      <c r="AC77" s="261">
        <v>242779</v>
      </c>
      <c r="AD77" s="261">
        <v>10749</v>
      </c>
      <c r="AE77" s="261">
        <v>93485</v>
      </c>
      <c r="AF77" s="260" t="s">
        <v>187</v>
      </c>
    </row>
    <row r="78" spans="1:32" ht="11.25" customHeight="1" x14ac:dyDescent="0.15">
      <c r="A78" s="258"/>
      <c r="B78" s="257"/>
      <c r="C78" s="256"/>
      <c r="D78" s="255"/>
      <c r="E78" s="250">
        <f>E77/$D77*100</f>
        <v>7.5114417990251621</v>
      </c>
      <c r="F78" s="254"/>
      <c r="G78" s="248">
        <f>G77/$D77*100</f>
        <v>0.15415389928695944</v>
      </c>
      <c r="H78" s="247">
        <f>H77/$D77*100</f>
        <v>7.6655956983121225</v>
      </c>
      <c r="I78" s="253"/>
      <c r="J78" s="251">
        <f>J77/$D77*100</f>
        <v>3.1242949318281794</v>
      </c>
      <c r="K78" s="252"/>
      <c r="L78" s="248">
        <f t="shared" ref="L78:U78" si="21">L77/$D77*100</f>
        <v>1.3026823786841586</v>
      </c>
      <c r="M78" s="247">
        <f t="shared" si="21"/>
        <v>4.4269773105123384</v>
      </c>
      <c r="N78" s="250">
        <f t="shared" si="21"/>
        <v>12.078834026794796</v>
      </c>
      <c r="O78" s="248">
        <f t="shared" si="21"/>
        <v>17.264606491605985</v>
      </c>
      <c r="P78" s="248">
        <f t="shared" si="21"/>
        <v>1.7105662855464647</v>
      </c>
      <c r="Q78" s="248">
        <f t="shared" si="21"/>
        <v>1.4631385633058258</v>
      </c>
      <c r="R78" s="248">
        <f t="shared" si="21"/>
        <v>1.5064982864086176</v>
      </c>
      <c r="S78" s="247">
        <f t="shared" si="21"/>
        <v>34.023643653661686</v>
      </c>
      <c r="T78" s="250">
        <f t="shared" si="21"/>
        <v>6.1918692956439862</v>
      </c>
      <c r="U78" s="248">
        <f t="shared" si="21"/>
        <v>2.7046887742433161</v>
      </c>
      <c r="V78" s="248"/>
      <c r="W78" s="249"/>
      <c r="X78" s="248"/>
      <c r="Y78" s="248">
        <f>Y77/$D77*100</f>
        <v>0.2411254369059308</v>
      </c>
      <c r="Z78" s="248"/>
      <c r="AA78" s="248">
        <f>AA77/$D77*100</f>
        <v>1.0066010136595731</v>
      </c>
      <c r="AB78" s="247">
        <f>AB77/$D77*100</f>
        <v>10.144284520452807</v>
      </c>
      <c r="AC78" s="246">
        <f>AC77/$D77*100</f>
        <v>30.60125062550182</v>
      </c>
      <c r="AD78" s="246">
        <f>AD77/$D77*100</f>
        <v>1.3548653012555412</v>
      </c>
      <c r="AE78" s="246">
        <f>AE77/$D77*100</f>
        <v>11.783382890303681</v>
      </c>
      <c r="AF78" s="245"/>
    </row>
    <row r="79" spans="1:32" ht="11.25" customHeight="1" x14ac:dyDescent="0.15">
      <c r="A79" s="271"/>
      <c r="B79" s="270">
        <v>26</v>
      </c>
      <c r="C79" s="269" t="s">
        <v>186</v>
      </c>
      <c r="D79" s="268">
        <f>SUM(H79,M79,S79,AB79,AC79,AD79,AE79)</f>
        <v>790165</v>
      </c>
      <c r="E79" s="264">
        <v>58906</v>
      </c>
      <c r="F79" s="263"/>
      <c r="G79" s="263">
        <v>1159</v>
      </c>
      <c r="H79" s="267">
        <f>E79+F79+G79</f>
        <v>60065</v>
      </c>
      <c r="I79" s="264"/>
      <c r="J79" s="263">
        <v>24269</v>
      </c>
      <c r="K79" s="263"/>
      <c r="L79" s="263">
        <v>9881</v>
      </c>
      <c r="M79" s="266">
        <f>SUM(J79:L79)</f>
        <v>34150</v>
      </c>
      <c r="N79" s="264">
        <v>95031</v>
      </c>
      <c r="O79" s="263">
        <v>136245</v>
      </c>
      <c r="P79" s="265">
        <v>12502</v>
      </c>
      <c r="Q79" s="265">
        <v>10985</v>
      </c>
      <c r="R79" s="263">
        <v>12958</v>
      </c>
      <c r="S79" s="262">
        <f>SUM(N79:R79)</f>
        <v>267721</v>
      </c>
      <c r="T79" s="264">
        <v>51941</v>
      </c>
      <c r="U79" s="263">
        <v>22539</v>
      </c>
      <c r="V79" s="263"/>
      <c r="W79" s="263"/>
      <c r="X79" s="263"/>
      <c r="Y79" s="263">
        <v>6181</v>
      </c>
      <c r="Z79" s="263"/>
      <c r="AA79" s="263">
        <v>4984</v>
      </c>
      <c r="AB79" s="262">
        <f>SUM(T79:AA79)</f>
        <v>85645</v>
      </c>
      <c r="AC79" s="261">
        <v>243584</v>
      </c>
      <c r="AD79" s="261">
        <v>8136</v>
      </c>
      <c r="AE79" s="261">
        <v>90864</v>
      </c>
      <c r="AF79" s="260" t="s">
        <v>186</v>
      </c>
    </row>
    <row r="80" spans="1:32" ht="11.25" customHeight="1" x14ac:dyDescent="0.15">
      <c r="A80" s="258"/>
      <c r="B80" s="257"/>
      <c r="C80" s="256"/>
      <c r="D80" s="255"/>
      <c r="E80" s="250">
        <f>E79/$D79*100</f>
        <v>7.4548986604063714</v>
      </c>
      <c r="F80" s="254"/>
      <c r="G80" s="248">
        <f>G79/$D79*100</f>
        <v>0.14667822543392836</v>
      </c>
      <c r="H80" s="247">
        <f>H79/$D79*100</f>
        <v>7.6015768858402986</v>
      </c>
      <c r="I80" s="253"/>
      <c r="J80" s="251">
        <f>J79/$D79*100</f>
        <v>3.0713838248973313</v>
      </c>
      <c r="K80" s="252"/>
      <c r="L80" s="248">
        <f t="shared" ref="L80:U80" si="22">L79/$D79*100</f>
        <v>1.250498313643353</v>
      </c>
      <c r="M80" s="247">
        <f t="shared" si="22"/>
        <v>4.3218821385406843</v>
      </c>
      <c r="N80" s="250">
        <f t="shared" si="22"/>
        <v>12.026728594660609</v>
      </c>
      <c r="O80" s="248">
        <f t="shared" si="22"/>
        <v>17.242601228857264</v>
      </c>
      <c r="P80" s="248">
        <f t="shared" si="22"/>
        <v>1.5822011858282765</v>
      </c>
      <c r="Q80" s="248">
        <f t="shared" si="22"/>
        <v>1.390215967551081</v>
      </c>
      <c r="R80" s="248">
        <f t="shared" si="22"/>
        <v>1.6399106515727728</v>
      </c>
      <c r="S80" s="247">
        <f t="shared" si="22"/>
        <v>33.881657628470002</v>
      </c>
      <c r="T80" s="250">
        <f t="shared" si="22"/>
        <v>6.5734371934975613</v>
      </c>
      <c r="U80" s="248">
        <f t="shared" si="22"/>
        <v>2.8524422114368519</v>
      </c>
      <c r="V80" s="248"/>
      <c r="W80" s="249"/>
      <c r="X80" s="248"/>
      <c r="Y80" s="248">
        <f>Y79/$D79*100</f>
        <v>0.78224168369897418</v>
      </c>
      <c r="Z80" s="248"/>
      <c r="AA80" s="248">
        <f>AA79/$D79*100</f>
        <v>0.63075433611967124</v>
      </c>
      <c r="AB80" s="247">
        <f>AB79/$D79*100</f>
        <v>10.838875424753059</v>
      </c>
      <c r="AC80" s="246">
        <f>AC79/$D79*100</f>
        <v>30.826979175235554</v>
      </c>
      <c r="AD80" s="246">
        <f>AD79/$D79*100</f>
        <v>1.0296583624939095</v>
      </c>
      <c r="AE80" s="246">
        <f>AE79/$D79*100</f>
        <v>11.499370384666493</v>
      </c>
      <c r="AF80" s="245"/>
    </row>
    <row r="81" spans="1:32" ht="11.25" customHeight="1" x14ac:dyDescent="0.15">
      <c r="A81" s="271"/>
      <c r="B81" s="270">
        <v>27</v>
      </c>
      <c r="C81" s="269" t="s">
        <v>185</v>
      </c>
      <c r="D81" s="268">
        <f>SUM(H81,M81,S81,AB81,AC81,AD81,AE81)</f>
        <v>780411</v>
      </c>
      <c r="E81" s="264">
        <v>58174</v>
      </c>
      <c r="F81" s="263"/>
      <c r="G81" s="263">
        <v>992</v>
      </c>
      <c r="H81" s="267">
        <f>E81+F81+G81</f>
        <v>59166</v>
      </c>
      <c r="I81" s="264"/>
      <c r="J81" s="263">
        <v>22216</v>
      </c>
      <c r="K81" s="263"/>
      <c r="L81" s="263">
        <v>9488</v>
      </c>
      <c r="M81" s="266">
        <f>SUM(J81:L81)</f>
        <v>31704</v>
      </c>
      <c r="N81" s="264">
        <v>92400</v>
      </c>
      <c r="O81" s="263">
        <v>126318</v>
      </c>
      <c r="P81" s="265">
        <v>12888</v>
      </c>
      <c r="Q81" s="265">
        <v>9695</v>
      </c>
      <c r="R81" s="263">
        <v>14450</v>
      </c>
      <c r="S81" s="262">
        <f>SUM(N81:R81)</f>
        <v>255751</v>
      </c>
      <c r="T81" s="264">
        <v>53545</v>
      </c>
      <c r="U81" s="263">
        <v>22062</v>
      </c>
      <c r="V81" s="263"/>
      <c r="W81" s="263"/>
      <c r="X81" s="263"/>
      <c r="Y81" s="263">
        <v>10569</v>
      </c>
      <c r="Z81" s="263"/>
      <c r="AA81" s="263">
        <v>4451</v>
      </c>
      <c r="AB81" s="262">
        <f>SUM(T81:AA81)</f>
        <v>90627</v>
      </c>
      <c r="AC81" s="261">
        <v>246292</v>
      </c>
      <c r="AD81" s="261">
        <v>7476</v>
      </c>
      <c r="AE81" s="261">
        <v>89395</v>
      </c>
      <c r="AF81" s="260" t="s">
        <v>185</v>
      </c>
    </row>
    <row r="82" spans="1:32" ht="11.25" customHeight="1" x14ac:dyDescent="0.15">
      <c r="A82" s="258"/>
      <c r="B82" s="257"/>
      <c r="C82" s="256"/>
      <c r="D82" s="255"/>
      <c r="E82" s="250">
        <f>E81/$D81*100</f>
        <v>7.4542772974753051</v>
      </c>
      <c r="F82" s="254"/>
      <c r="G82" s="248">
        <f>G81/$D81*100</f>
        <v>0.12711250866530585</v>
      </c>
      <c r="H82" s="247">
        <f>H81/$D81*100</f>
        <v>7.5813898061406109</v>
      </c>
      <c r="I82" s="253"/>
      <c r="J82" s="251">
        <f>J81/$D81*100</f>
        <v>2.8467051335770512</v>
      </c>
      <c r="K82" s="252"/>
      <c r="L82" s="248">
        <f t="shared" ref="L82:U82" si="23">L81/$D81*100</f>
        <v>1.2157696393310704</v>
      </c>
      <c r="M82" s="247">
        <f t="shared" si="23"/>
        <v>4.0624747729081214</v>
      </c>
      <c r="N82" s="250">
        <f t="shared" si="23"/>
        <v>11.83991512164744</v>
      </c>
      <c r="O82" s="248">
        <f t="shared" si="23"/>
        <v>16.186086562080749</v>
      </c>
      <c r="P82" s="248">
        <f t="shared" si="23"/>
        <v>1.6514375117726428</v>
      </c>
      <c r="Q82" s="248">
        <f t="shared" si="23"/>
        <v>1.2422941245061898</v>
      </c>
      <c r="R82" s="248">
        <f t="shared" si="23"/>
        <v>1.851588457876683</v>
      </c>
      <c r="S82" s="247">
        <f t="shared" si="23"/>
        <v>32.771321777883706</v>
      </c>
      <c r="T82" s="250">
        <f t="shared" si="23"/>
        <v>6.8611283029070576</v>
      </c>
      <c r="U82" s="248">
        <f t="shared" si="23"/>
        <v>2.8269719417076384</v>
      </c>
      <c r="V82" s="248"/>
      <c r="W82" s="249"/>
      <c r="X82" s="248"/>
      <c r="Y82" s="248">
        <f>Y81/$D81*100</f>
        <v>1.3542863952455821</v>
      </c>
      <c r="Z82" s="248"/>
      <c r="AA82" s="248">
        <f>AA81/$D81*100</f>
        <v>0.57034050006983505</v>
      </c>
      <c r="AB82" s="247">
        <f>AB81/$D81*100</f>
        <v>11.612727139930113</v>
      </c>
      <c r="AC82" s="246">
        <f>AC81/$D81*100</f>
        <v>31.559268129229341</v>
      </c>
      <c r="AD82" s="246">
        <f>AD81/$D81*100</f>
        <v>0.95795676893329285</v>
      </c>
      <c r="AE82" s="246">
        <f>AE81/$D81*100</f>
        <v>11.454861604974814</v>
      </c>
      <c r="AF82" s="245"/>
    </row>
    <row r="83" spans="1:32" ht="11.25" customHeight="1" x14ac:dyDescent="0.15">
      <c r="A83" s="271"/>
      <c r="B83" s="270">
        <v>28</v>
      </c>
      <c r="C83" s="269" t="s">
        <v>184</v>
      </c>
      <c r="D83" s="268">
        <f>SUM(H83,M83,S83,AB83,AC83,AD83,AE83)</f>
        <v>776408</v>
      </c>
      <c r="E83" s="264">
        <v>60451</v>
      </c>
      <c r="F83" s="263"/>
      <c r="G83" s="263">
        <v>838</v>
      </c>
      <c r="H83" s="267">
        <f>E83+F83+G83</f>
        <v>61289</v>
      </c>
      <c r="I83" s="264"/>
      <c r="J83" s="263">
        <v>19858</v>
      </c>
      <c r="K83" s="263"/>
      <c r="L83" s="263">
        <v>9531</v>
      </c>
      <c r="M83" s="266">
        <f>SUM(J83:L83)</f>
        <v>29389</v>
      </c>
      <c r="N83" s="264">
        <v>89704</v>
      </c>
      <c r="O83" s="263">
        <v>121152</v>
      </c>
      <c r="P83" s="265">
        <v>18097</v>
      </c>
      <c r="Q83" s="265">
        <v>9782</v>
      </c>
      <c r="R83" s="263">
        <v>9552</v>
      </c>
      <c r="S83" s="262">
        <f>SUM(N83:R83)</f>
        <v>248287</v>
      </c>
      <c r="T83" s="264">
        <v>54701</v>
      </c>
      <c r="U83" s="263">
        <v>22908</v>
      </c>
      <c r="V83" s="263"/>
      <c r="W83" s="263"/>
      <c r="X83" s="263"/>
      <c r="Y83" s="263">
        <v>12053</v>
      </c>
      <c r="Z83" s="263"/>
      <c r="AA83" s="263">
        <v>5703</v>
      </c>
      <c r="AB83" s="262">
        <f>SUM(T83:AA83)</f>
        <v>95365</v>
      </c>
      <c r="AC83" s="261">
        <v>240760</v>
      </c>
      <c r="AD83" s="261">
        <v>8730</v>
      </c>
      <c r="AE83" s="261">
        <v>92588</v>
      </c>
      <c r="AF83" s="260" t="s">
        <v>184</v>
      </c>
    </row>
    <row r="84" spans="1:32" ht="11.25" customHeight="1" x14ac:dyDescent="0.15">
      <c r="A84" s="258"/>
      <c r="B84" s="257"/>
      <c r="C84" s="256"/>
      <c r="D84" s="255"/>
      <c r="E84" s="250">
        <f>E83/$D83*100</f>
        <v>7.785983658076681</v>
      </c>
      <c r="F84" s="254"/>
      <c r="G84" s="248">
        <f>G83/$D83*100</f>
        <v>0.10793294247354483</v>
      </c>
      <c r="H84" s="247">
        <f>H83/$D83*100</f>
        <v>7.8939166005502255</v>
      </c>
      <c r="I84" s="253"/>
      <c r="J84" s="251">
        <f>J83/$D83*100</f>
        <v>2.5576758611451709</v>
      </c>
      <c r="K84" s="252"/>
      <c r="L84" s="248">
        <f t="shared" ref="L84:U84" si="24">L83/$D83*100</f>
        <v>1.227576222810687</v>
      </c>
      <c r="M84" s="247">
        <f t="shared" si="24"/>
        <v>3.7852520839558581</v>
      </c>
      <c r="N84" s="250">
        <f t="shared" si="24"/>
        <v>11.553719178576213</v>
      </c>
      <c r="O84" s="248">
        <f t="shared" si="24"/>
        <v>15.604166881330434</v>
      </c>
      <c r="P84" s="248">
        <f t="shared" si="24"/>
        <v>2.3308621240378771</v>
      </c>
      <c r="Q84" s="248">
        <f t="shared" si="24"/>
        <v>1.2599045862484675</v>
      </c>
      <c r="R84" s="248">
        <f t="shared" si="24"/>
        <v>1.230280986285561</v>
      </c>
      <c r="S84" s="247">
        <f t="shared" si="24"/>
        <v>31.978933756478551</v>
      </c>
      <c r="T84" s="250">
        <f t="shared" si="24"/>
        <v>7.0453936590040289</v>
      </c>
      <c r="U84" s="248">
        <f t="shared" si="24"/>
        <v>2.9505105563054475</v>
      </c>
      <c r="V84" s="248"/>
      <c r="W84" s="249"/>
      <c r="X84" s="248"/>
      <c r="Y84" s="248">
        <f>Y83/$D83*100</f>
        <v>1.5524054363169881</v>
      </c>
      <c r="Z84" s="248"/>
      <c r="AA84" s="248">
        <f>AA83/$D83*100</f>
        <v>0.73453648081936307</v>
      </c>
      <c r="AB84" s="247">
        <f>AB83/$D83*100</f>
        <v>12.282846132445828</v>
      </c>
      <c r="AC84" s="246">
        <f>AC83/$D83*100</f>
        <v>31.009469248127274</v>
      </c>
      <c r="AD84" s="246">
        <f>AD83/$D83*100</f>
        <v>1.124408815983349</v>
      </c>
      <c r="AE84" s="246">
        <f>AE83/$D83*100</f>
        <v>11.925173362458914</v>
      </c>
      <c r="AF84" s="245"/>
    </row>
    <row r="85" spans="1:32" ht="11.25" customHeight="1" x14ac:dyDescent="0.15">
      <c r="A85" s="271"/>
      <c r="B85" s="270">
        <v>29</v>
      </c>
      <c r="C85" s="269" t="s">
        <v>183</v>
      </c>
      <c r="D85" s="268">
        <f>SUM(H85,M85,S85,AB85,AC85,AD85,AE85)</f>
        <v>768766</v>
      </c>
      <c r="E85" s="264">
        <v>57998</v>
      </c>
      <c r="F85" s="263"/>
      <c r="G85" s="263">
        <v>605</v>
      </c>
      <c r="H85" s="267">
        <f>E85+F85+G85</f>
        <v>58603</v>
      </c>
      <c r="I85" s="264"/>
      <c r="J85" s="263">
        <v>17272</v>
      </c>
      <c r="K85" s="263"/>
      <c r="L85" s="263">
        <v>9618</v>
      </c>
      <c r="M85" s="266">
        <f>SUM(J85:L85)</f>
        <v>26890</v>
      </c>
      <c r="N85" s="264">
        <v>86643</v>
      </c>
      <c r="O85" s="263">
        <v>110758</v>
      </c>
      <c r="P85" s="265">
        <v>17239</v>
      </c>
      <c r="Q85" s="265">
        <v>8702</v>
      </c>
      <c r="R85" s="263">
        <v>7857</v>
      </c>
      <c r="S85" s="262">
        <f>SUM(N85:R85)</f>
        <v>231199</v>
      </c>
      <c r="T85" s="264">
        <v>54403</v>
      </c>
      <c r="U85" s="263">
        <v>22858</v>
      </c>
      <c r="V85" s="263"/>
      <c r="W85" s="263"/>
      <c r="X85" s="263"/>
      <c r="Y85" s="263"/>
      <c r="Z85" s="263">
        <v>21149</v>
      </c>
      <c r="AA85" s="263">
        <v>3500</v>
      </c>
      <c r="AB85" s="262">
        <f>SUM(T85:AA85)</f>
        <v>101910</v>
      </c>
      <c r="AC85" s="261">
        <v>249093</v>
      </c>
      <c r="AD85" s="261">
        <v>6748</v>
      </c>
      <c r="AE85" s="261">
        <v>94323</v>
      </c>
      <c r="AF85" s="260" t="s">
        <v>183</v>
      </c>
    </row>
    <row r="86" spans="1:32" ht="11.25" customHeight="1" x14ac:dyDescent="0.15">
      <c r="A86" s="258"/>
      <c r="B86" s="257"/>
      <c r="C86" s="256"/>
      <c r="D86" s="255"/>
      <c r="E86" s="250">
        <f>E85/$D85*100</f>
        <v>7.5442982650117205</v>
      </c>
      <c r="F86" s="254"/>
      <c r="G86" s="248">
        <f>G85/$D85*100</f>
        <v>7.8697549059141531E-2</v>
      </c>
      <c r="H86" s="247">
        <f>H85/$D85*100</f>
        <v>7.6229958140708609</v>
      </c>
      <c r="I86" s="253"/>
      <c r="J86" s="251">
        <f>J85/$D85*100</f>
        <v>2.2467174666933762</v>
      </c>
      <c r="K86" s="252"/>
      <c r="L86" s="248">
        <f t="shared" ref="L86:U86" si="25">L85/$D85*100</f>
        <v>1.2510959121501211</v>
      </c>
      <c r="M86" s="247">
        <f t="shared" si="25"/>
        <v>3.4978133788434973</v>
      </c>
      <c r="N86" s="250">
        <f t="shared" si="25"/>
        <v>11.27039957542347</v>
      </c>
      <c r="O86" s="248">
        <f t="shared" si="25"/>
        <v>14.407244857342807</v>
      </c>
      <c r="P86" s="248">
        <f t="shared" si="25"/>
        <v>2.2424248731083321</v>
      </c>
      <c r="Q86" s="248">
        <f t="shared" si="25"/>
        <v>1.1319439205167763</v>
      </c>
      <c r="R86" s="248">
        <f t="shared" si="25"/>
        <v>1.0220275090209503</v>
      </c>
      <c r="S86" s="247">
        <f t="shared" si="25"/>
        <v>30.074040735412339</v>
      </c>
      <c r="T86" s="250">
        <f t="shared" si="25"/>
        <v>7.0766657214288875</v>
      </c>
      <c r="U86" s="248">
        <f t="shared" si="25"/>
        <v>2.9733364899072021</v>
      </c>
      <c r="V86" s="248"/>
      <c r="W86" s="249"/>
      <c r="X86" s="248"/>
      <c r="Y86" s="248"/>
      <c r="Z86" s="248">
        <f t="shared" ref="Z86:AE86" si="26">Z85/$D85*100</f>
        <v>2.7510321736393126</v>
      </c>
      <c r="AA86" s="248">
        <f t="shared" si="26"/>
        <v>0.45527507720164517</v>
      </c>
      <c r="AB86" s="247">
        <f t="shared" si="26"/>
        <v>13.256309462177047</v>
      </c>
      <c r="AC86" s="246">
        <f t="shared" si="26"/>
        <v>32.401667087254118</v>
      </c>
      <c r="AD86" s="246">
        <f t="shared" si="26"/>
        <v>0.8777703488447719</v>
      </c>
      <c r="AE86" s="246">
        <f t="shared" si="26"/>
        <v>12.269403173397366</v>
      </c>
      <c r="AF86" s="245"/>
    </row>
    <row r="87" spans="1:32" ht="11.25" customHeight="1" x14ac:dyDescent="0.15">
      <c r="A87" s="259"/>
      <c r="B87" s="210">
        <v>30</v>
      </c>
      <c r="C87" s="242" t="s">
        <v>182</v>
      </c>
      <c r="D87" s="241">
        <f>SUM(H87,M87,S87,AB87,AC87,AD87,AE87)</f>
        <v>757237</v>
      </c>
      <c r="E87" s="237">
        <v>55428</v>
      </c>
      <c r="F87" s="236"/>
      <c r="G87" s="236">
        <v>548</v>
      </c>
      <c r="H87" s="240">
        <f>E87+F87+G87</f>
        <v>55976</v>
      </c>
      <c r="I87" s="237"/>
      <c r="J87" s="236">
        <v>14970</v>
      </c>
      <c r="K87" s="236"/>
      <c r="L87" s="236">
        <v>8320</v>
      </c>
      <c r="M87" s="239">
        <f>SUM(J87:L87)</f>
        <v>23290</v>
      </c>
      <c r="N87" s="237">
        <v>83975</v>
      </c>
      <c r="O87" s="236">
        <v>103962</v>
      </c>
      <c r="P87" s="238">
        <v>11833</v>
      </c>
      <c r="Q87" s="238">
        <v>8027</v>
      </c>
      <c r="R87" s="236">
        <v>13703</v>
      </c>
      <c r="S87" s="235">
        <f>SUM(N87:R87)</f>
        <v>221500</v>
      </c>
      <c r="T87" s="237">
        <v>53337</v>
      </c>
      <c r="U87" s="236">
        <v>21313</v>
      </c>
      <c r="V87" s="236"/>
      <c r="W87" s="236"/>
      <c r="X87" s="236"/>
      <c r="Y87" s="236"/>
      <c r="Z87" s="236">
        <v>29410</v>
      </c>
      <c r="AA87" s="236">
        <v>3568</v>
      </c>
      <c r="AB87" s="235">
        <f>SUM(T87:AA87)</f>
        <v>107628</v>
      </c>
      <c r="AC87" s="234">
        <v>246357</v>
      </c>
      <c r="AD87" s="234">
        <v>7036</v>
      </c>
      <c r="AE87" s="234">
        <v>95450</v>
      </c>
      <c r="AF87" s="233" t="s">
        <v>182</v>
      </c>
    </row>
    <row r="88" spans="1:32" ht="11.25" customHeight="1" x14ac:dyDescent="0.15">
      <c r="A88" s="258"/>
      <c r="B88" s="257"/>
      <c r="C88" s="256"/>
      <c r="D88" s="255"/>
      <c r="E88" s="250">
        <f>E87/$D87*100</f>
        <v>7.319769107954313</v>
      </c>
      <c r="F88" s="254"/>
      <c r="G88" s="248">
        <f>G87/$D87*100</f>
        <v>7.2368360235963117E-2</v>
      </c>
      <c r="H88" s="247">
        <f>H87/$D87*100</f>
        <v>7.3921374681902758</v>
      </c>
      <c r="I88" s="253"/>
      <c r="J88" s="251">
        <f>J87/$D87*100</f>
        <v>1.9769240013364375</v>
      </c>
      <c r="K88" s="252"/>
      <c r="L88" s="248">
        <f t="shared" ref="L88:U88" si="27">L87/$D87*100</f>
        <v>1.0987313086919948</v>
      </c>
      <c r="M88" s="247">
        <f t="shared" si="27"/>
        <v>3.0756553100284321</v>
      </c>
      <c r="N88" s="250">
        <f t="shared" si="27"/>
        <v>11.089658851852194</v>
      </c>
      <c r="O88" s="248">
        <f t="shared" si="27"/>
        <v>13.729123114691966</v>
      </c>
      <c r="P88" s="248">
        <f t="shared" si="27"/>
        <v>1.5626547567010065</v>
      </c>
      <c r="Q88" s="248">
        <f t="shared" si="27"/>
        <v>1.060038006595029</v>
      </c>
      <c r="R88" s="248">
        <f t="shared" si="27"/>
        <v>1.8096051830536544</v>
      </c>
      <c r="S88" s="247">
        <f t="shared" si="27"/>
        <v>29.25107991289385</v>
      </c>
      <c r="T88" s="250">
        <f t="shared" si="27"/>
        <v>7.0436336312145338</v>
      </c>
      <c r="U88" s="248">
        <f t="shared" si="27"/>
        <v>2.814574565162558</v>
      </c>
      <c r="V88" s="248"/>
      <c r="W88" s="249"/>
      <c r="X88" s="248"/>
      <c r="Y88" s="248"/>
      <c r="Z88" s="248">
        <f t="shared" ref="Z88:AE88" si="28">Z87/$D87*100</f>
        <v>3.8838567053643707</v>
      </c>
      <c r="AA88" s="248">
        <f t="shared" si="28"/>
        <v>0.47118669584291317</v>
      </c>
      <c r="AB88" s="247">
        <f t="shared" si="28"/>
        <v>14.213251597584375</v>
      </c>
      <c r="AC88" s="246">
        <f t="shared" si="28"/>
        <v>32.533671756662706</v>
      </c>
      <c r="AD88" s="246">
        <f t="shared" si="28"/>
        <v>0.9291674865332783</v>
      </c>
      <c r="AE88" s="246">
        <f t="shared" si="28"/>
        <v>12.605036468107079</v>
      </c>
      <c r="AF88" s="245"/>
    </row>
    <row r="89" spans="1:32" ht="11.25" customHeight="1" x14ac:dyDescent="0.15">
      <c r="A89" s="580" t="s">
        <v>15</v>
      </c>
      <c r="B89" s="579" t="s">
        <v>181</v>
      </c>
      <c r="C89" s="269" t="s">
        <v>180</v>
      </c>
      <c r="D89" s="268">
        <f>SUM(H89,M89,S89,AB89,AC89,AD89,AE89)</f>
        <v>744263</v>
      </c>
      <c r="E89" s="264">
        <v>55059</v>
      </c>
      <c r="F89" s="263"/>
      <c r="G89" s="263">
        <v>497</v>
      </c>
      <c r="H89" s="267">
        <f>E89+F89+G89</f>
        <v>55556</v>
      </c>
      <c r="I89" s="264"/>
      <c r="J89" s="263">
        <v>13348</v>
      </c>
      <c r="K89" s="263"/>
      <c r="L89" s="263">
        <v>8680</v>
      </c>
      <c r="M89" s="266">
        <f>SUM(J89:L89)</f>
        <v>22028</v>
      </c>
      <c r="N89" s="264">
        <v>81848</v>
      </c>
      <c r="O89" s="263">
        <v>98872</v>
      </c>
      <c r="P89" s="265">
        <v>10154</v>
      </c>
      <c r="Q89" s="265">
        <v>7789</v>
      </c>
      <c r="R89" s="263">
        <v>14097</v>
      </c>
      <c r="S89" s="262">
        <f>SUM(N89:R89)</f>
        <v>212760</v>
      </c>
      <c r="T89" s="264">
        <v>52021</v>
      </c>
      <c r="U89" s="263">
        <v>20600</v>
      </c>
      <c r="V89" s="263"/>
      <c r="W89" s="263"/>
      <c r="X89" s="263"/>
      <c r="Y89" s="263"/>
      <c r="Z89" s="263">
        <v>36034</v>
      </c>
      <c r="AA89" s="263">
        <v>4042</v>
      </c>
      <c r="AB89" s="262">
        <f>SUM(T89:AA89)</f>
        <v>112697</v>
      </c>
      <c r="AC89" s="261">
        <v>241294</v>
      </c>
      <c r="AD89" s="261">
        <v>7453</v>
      </c>
      <c r="AE89" s="261">
        <v>92475</v>
      </c>
      <c r="AF89" s="260" t="s">
        <v>180</v>
      </c>
    </row>
    <row r="90" spans="1:32" ht="11.25" customHeight="1" x14ac:dyDescent="0.15">
      <c r="A90" s="258"/>
      <c r="B90" s="257"/>
      <c r="C90" s="256"/>
      <c r="D90" s="255"/>
      <c r="E90" s="250">
        <f>E89/$D89*100</f>
        <v>7.3977881474693756</v>
      </c>
      <c r="F90" s="254"/>
      <c r="G90" s="248">
        <f>G89/$D89*100</f>
        <v>6.6777469792264302E-2</v>
      </c>
      <c r="H90" s="247">
        <f>H89/$D89*100</f>
        <v>7.4645656172616395</v>
      </c>
      <c r="I90" s="253"/>
      <c r="J90" s="251">
        <f>J89/$D89*100</f>
        <v>1.7934520458493839</v>
      </c>
      <c r="K90" s="252"/>
      <c r="L90" s="248">
        <f t="shared" ref="L90:U90" si="29">L89/$D89*100</f>
        <v>1.1662544020057426</v>
      </c>
      <c r="M90" s="247">
        <f t="shared" si="29"/>
        <v>2.9597064478551265</v>
      </c>
      <c r="N90" s="250">
        <f t="shared" si="29"/>
        <v>10.997187822046776</v>
      </c>
      <c r="O90" s="248">
        <f t="shared" si="29"/>
        <v>13.284551294367716</v>
      </c>
      <c r="P90" s="248">
        <f t="shared" si="29"/>
        <v>1.3643026725767637</v>
      </c>
      <c r="Q90" s="248">
        <f t="shared" si="29"/>
        <v>1.0465386563620656</v>
      </c>
      <c r="R90" s="248">
        <f t="shared" si="29"/>
        <v>1.8940885144095569</v>
      </c>
      <c r="S90" s="247">
        <f t="shared" si="29"/>
        <v>28.586668959762878</v>
      </c>
      <c r="T90" s="250">
        <f t="shared" si="29"/>
        <v>6.9895991067673666</v>
      </c>
      <c r="U90" s="248">
        <f t="shared" si="29"/>
        <v>2.767838788170311</v>
      </c>
      <c r="V90" s="248"/>
      <c r="W90" s="249"/>
      <c r="X90" s="248"/>
      <c r="Y90" s="248"/>
      <c r="Z90" s="248">
        <f t="shared" ref="Z90:AE90" si="30">Z89/$D89*100</f>
        <v>4.8415681015984937</v>
      </c>
      <c r="AA90" s="248">
        <f t="shared" si="30"/>
        <v>0.54308759134875706</v>
      </c>
      <c r="AB90" s="247">
        <f t="shared" si="30"/>
        <v>15.142093587884927</v>
      </c>
      <c r="AC90" s="246">
        <f t="shared" si="30"/>
        <v>32.420528764697423</v>
      </c>
      <c r="AD90" s="246">
        <f t="shared" si="30"/>
        <v>1.0013933246715205</v>
      </c>
      <c r="AE90" s="246">
        <f t="shared" si="30"/>
        <v>12.42504329786648</v>
      </c>
      <c r="AF90" s="245"/>
    </row>
    <row r="91" spans="1:32" ht="11.25" customHeight="1" x14ac:dyDescent="0.15">
      <c r="A91" s="244"/>
      <c r="B91" s="243">
        <v>2</v>
      </c>
      <c r="C91" s="242" t="s">
        <v>366</v>
      </c>
      <c r="D91" s="241">
        <f>SUM(H91,M91,S91,AB91,AC91,AD91,AE91)</f>
        <v>702423</v>
      </c>
      <c r="E91" s="237">
        <v>46184</v>
      </c>
      <c r="F91" s="236"/>
      <c r="G91" s="236">
        <v>555</v>
      </c>
      <c r="H91" s="240">
        <f>E91+F91+G91</f>
        <v>46739</v>
      </c>
      <c r="I91" s="237"/>
      <c r="J91" s="236">
        <v>9785</v>
      </c>
      <c r="K91" s="236"/>
      <c r="L91" s="236">
        <v>8355</v>
      </c>
      <c r="M91" s="239">
        <f>SUM(J91:L91)</f>
        <v>18140</v>
      </c>
      <c r="N91" s="237">
        <v>70173</v>
      </c>
      <c r="O91" s="236">
        <v>101696</v>
      </c>
      <c r="P91" s="238">
        <v>10782</v>
      </c>
      <c r="Q91" s="238">
        <v>8305</v>
      </c>
      <c r="R91" s="236">
        <v>12821</v>
      </c>
      <c r="S91" s="235">
        <f>SUM(N91:R91)</f>
        <v>203777</v>
      </c>
      <c r="T91" s="237">
        <v>43200</v>
      </c>
      <c r="U91" s="236">
        <v>16766</v>
      </c>
      <c r="V91" s="236"/>
      <c r="W91" s="236"/>
      <c r="X91" s="236"/>
      <c r="Y91" s="236"/>
      <c r="Z91" s="236">
        <v>39818</v>
      </c>
      <c r="AA91" s="236">
        <v>3766</v>
      </c>
      <c r="AB91" s="235">
        <f>SUM(T91:AA91)</f>
        <v>103550</v>
      </c>
      <c r="AC91" s="234">
        <v>230538</v>
      </c>
      <c r="AD91" s="234">
        <v>7213</v>
      </c>
      <c r="AE91" s="234">
        <v>92466</v>
      </c>
      <c r="AF91" s="233" t="s">
        <v>366</v>
      </c>
    </row>
    <row r="92" spans="1:32" ht="11.25" customHeight="1" thickBot="1" x14ac:dyDescent="0.2">
      <c r="A92" s="232"/>
      <c r="B92" s="231"/>
      <c r="C92" s="230"/>
      <c r="D92" s="229"/>
      <c r="E92" s="224">
        <f>E91/$D91*100</f>
        <v>6.5749555467289653</v>
      </c>
      <c r="F92" s="228"/>
      <c r="G92" s="222">
        <f>G91/$D91*100</f>
        <v>7.9012219132915645E-2</v>
      </c>
      <c r="H92" s="221">
        <f>H91/$D91*100</f>
        <v>6.6539677658618803</v>
      </c>
      <c r="I92" s="227"/>
      <c r="J92" s="225">
        <f>J91/$D91*100</f>
        <v>1.3930352508388821</v>
      </c>
      <c r="K92" s="226"/>
      <c r="L92" s="222">
        <f t="shared" ref="L92:U92" si="31">L91/$D91*100</f>
        <v>1.1894542177576759</v>
      </c>
      <c r="M92" s="221">
        <f t="shared" si="31"/>
        <v>2.5824894685965583</v>
      </c>
      <c r="N92" s="224">
        <f t="shared" si="31"/>
        <v>9.9901341499352956</v>
      </c>
      <c r="O92" s="222">
        <f t="shared" si="31"/>
        <v>14.477885832326107</v>
      </c>
      <c r="P92" s="222">
        <f t="shared" si="31"/>
        <v>1.5349725165605339</v>
      </c>
      <c r="Q92" s="222">
        <f t="shared" si="31"/>
        <v>1.1823359998177736</v>
      </c>
      <c r="R92" s="222">
        <f t="shared" si="31"/>
        <v>1.8252534441497503</v>
      </c>
      <c r="S92" s="221">
        <f t="shared" si="31"/>
        <v>29.010581942789461</v>
      </c>
      <c r="T92" s="224">
        <f t="shared" si="31"/>
        <v>6.150140300075595</v>
      </c>
      <c r="U92" s="222">
        <f t="shared" si="31"/>
        <v>2.3868808396080423</v>
      </c>
      <c r="V92" s="222"/>
      <c r="W92" s="223"/>
      <c r="X92" s="222"/>
      <c r="Y92" s="222"/>
      <c r="Z92" s="222">
        <f t="shared" ref="Z92:AE92" si="32">Z91/$D91*100</f>
        <v>5.6686640386206033</v>
      </c>
      <c r="AA92" s="222">
        <f t="shared" si="32"/>
        <v>0.53614417523344193</v>
      </c>
      <c r="AB92" s="221">
        <f t="shared" si="32"/>
        <v>14.741829353537684</v>
      </c>
      <c r="AC92" s="220">
        <f t="shared" si="32"/>
        <v>32.820394548583977</v>
      </c>
      <c r="AD92" s="220">
        <f t="shared" si="32"/>
        <v>1.0268741200103073</v>
      </c>
      <c r="AE92" s="220">
        <f t="shared" si="32"/>
        <v>13.163862800620137</v>
      </c>
      <c r="AF92" s="219"/>
    </row>
    <row r="93" spans="1:32" ht="12.75" customHeight="1" x14ac:dyDescent="0.15">
      <c r="C93" s="218"/>
      <c r="E93" s="216"/>
      <c r="G93" s="216"/>
      <c r="H93" s="216"/>
      <c r="J93" s="216"/>
      <c r="K93" s="217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6"/>
      <c r="AE93" s="216"/>
      <c r="AF93" s="215"/>
    </row>
    <row r="94" spans="1:32" s="211" customFormat="1" ht="13.5" customHeight="1" x14ac:dyDescent="0.15">
      <c r="A94" s="214" t="s">
        <v>12</v>
      </c>
      <c r="B94" s="211" t="s">
        <v>179</v>
      </c>
      <c r="D94" s="212"/>
      <c r="E94" s="212"/>
      <c r="F94" s="212"/>
      <c r="G94" s="212"/>
      <c r="H94" s="212"/>
      <c r="I94" s="212"/>
      <c r="J94" s="212"/>
      <c r="K94" s="212"/>
      <c r="N94" s="212"/>
      <c r="O94" s="212"/>
      <c r="P94" s="212"/>
      <c r="Q94" s="212"/>
      <c r="R94" s="211" t="s">
        <v>178</v>
      </c>
      <c r="S94" s="212"/>
      <c r="T94" s="212"/>
      <c r="V94" s="212"/>
    </row>
    <row r="95" spans="1:32" s="211" customFormat="1" ht="13.5" customHeight="1" x14ac:dyDescent="0.15">
      <c r="B95" s="211" t="s">
        <v>177</v>
      </c>
      <c r="D95" s="212"/>
      <c r="E95" s="212"/>
      <c r="F95" s="212"/>
      <c r="G95" s="212"/>
      <c r="H95" s="212"/>
      <c r="I95" s="212"/>
      <c r="J95" s="212"/>
      <c r="K95" s="212"/>
      <c r="N95" s="212"/>
      <c r="O95" s="212"/>
      <c r="P95" s="212"/>
      <c r="Q95" s="212"/>
      <c r="R95" s="211" t="s">
        <v>176</v>
      </c>
      <c r="S95" s="212"/>
      <c r="T95" s="212"/>
      <c r="V95" s="212"/>
    </row>
    <row r="96" spans="1:32" s="211" customFormat="1" ht="13.5" customHeight="1" x14ac:dyDescent="0.15">
      <c r="B96" s="211" t="s">
        <v>175</v>
      </c>
      <c r="D96" s="212"/>
      <c r="E96" s="212"/>
      <c r="F96" s="212"/>
      <c r="G96" s="212"/>
      <c r="H96" s="212"/>
      <c r="I96" s="212"/>
      <c r="J96" s="212"/>
      <c r="K96" s="212"/>
      <c r="R96" s="211" t="s">
        <v>174</v>
      </c>
      <c r="V96" s="212"/>
    </row>
    <row r="97" spans="2:22" s="211" customFormat="1" ht="13.5" customHeight="1" x14ac:dyDescent="0.15">
      <c r="B97" s="211" t="s">
        <v>173</v>
      </c>
      <c r="D97" s="212"/>
      <c r="E97" s="212"/>
      <c r="F97" s="212"/>
      <c r="G97" s="212"/>
      <c r="H97" s="212"/>
      <c r="I97" s="212"/>
      <c r="J97" s="212"/>
      <c r="K97" s="212"/>
      <c r="N97" s="212"/>
      <c r="O97" s="212"/>
      <c r="P97" s="212"/>
      <c r="Q97" s="212"/>
      <c r="R97" s="211" t="s">
        <v>172</v>
      </c>
      <c r="S97" s="212"/>
      <c r="T97" s="212"/>
      <c r="V97" s="212"/>
    </row>
    <row r="98" spans="2:22" s="212" customFormat="1" ht="11.25" x14ac:dyDescent="0.15">
      <c r="B98" s="211" t="s">
        <v>171</v>
      </c>
      <c r="R98" s="211" t="s">
        <v>170</v>
      </c>
    </row>
    <row r="99" spans="2:22" x14ac:dyDescent="0.15">
      <c r="B99" s="211" t="s">
        <v>169</v>
      </c>
      <c r="R99" s="212" t="s">
        <v>168</v>
      </c>
    </row>
    <row r="100" spans="2:22" x14ac:dyDescent="0.15">
      <c r="B100" s="211" t="s">
        <v>167</v>
      </c>
      <c r="E100" s="213"/>
      <c r="R100" s="212" t="s">
        <v>166</v>
      </c>
    </row>
    <row r="101" spans="2:22" x14ac:dyDescent="0.15">
      <c r="B101" s="211"/>
    </row>
  </sheetData>
  <mergeCells count="12">
    <mergeCell ref="A3:C4"/>
    <mergeCell ref="D3:D4"/>
    <mergeCell ref="E3:H3"/>
    <mergeCell ref="A1:P1"/>
    <mergeCell ref="I3:M3"/>
    <mergeCell ref="AF3:AF4"/>
    <mergeCell ref="N3:P3"/>
    <mergeCell ref="Q3:S3"/>
    <mergeCell ref="AE3:AE4"/>
    <mergeCell ref="AC3:AC4"/>
    <mergeCell ref="AD3:AD4"/>
    <mergeCell ref="T3:AB3"/>
  </mergeCells>
  <phoneticPr fontId="1"/>
  <pageMargins left="0.9055118110236221" right="0.9055118110236221" top="0.74803149606299213" bottom="0.74803149606299213" header="0.31496062992125984" footer="0.31496062992125984"/>
  <pageSetup paperSize="9" scale="61" orientation="portrait" r:id="rId1"/>
  <headerFooter alignWithMargins="0"/>
  <colBreaks count="1" manualBreakCount="1">
    <brk id="16" max="9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F203C-1D9A-4937-ADB0-130CC7091250}">
  <dimension ref="A1:AE72"/>
  <sheetViews>
    <sheetView zoomScaleNormal="100" workbookViewId="0">
      <selection sqref="A1:P1"/>
    </sheetView>
  </sheetViews>
  <sheetFormatPr defaultRowHeight="13.5" x14ac:dyDescent="0.15"/>
  <cols>
    <col min="1" max="1" width="4.25" style="6" customWidth="1"/>
    <col min="2" max="2" width="2.5" style="6" customWidth="1"/>
    <col min="3" max="3" width="4.5" style="304" bestFit="1" customWidth="1"/>
    <col min="4" max="4" width="4" style="6" customWidth="1"/>
    <col min="5" max="5" width="9" style="6"/>
    <col min="6" max="7" width="7.5" style="6" bestFit="1" customWidth="1"/>
    <col min="8" max="16" width="8.25" style="6" customWidth="1"/>
    <col min="17" max="17" width="2.75" style="6" customWidth="1"/>
    <col min="18" max="30" width="8.25" style="6" customWidth="1"/>
    <col min="31" max="31" width="4.5" style="6" bestFit="1" customWidth="1"/>
    <col min="32" max="16384" width="9" style="6"/>
  </cols>
  <sheetData>
    <row r="1" spans="1:31" ht="24" x14ac:dyDescent="0.15">
      <c r="A1" s="708" t="s">
        <v>395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398"/>
      <c r="R1" s="398"/>
      <c r="S1" s="398"/>
      <c r="T1" s="398"/>
      <c r="U1" s="398"/>
      <c r="V1" s="397"/>
      <c r="W1" s="397"/>
      <c r="X1" s="397"/>
      <c r="Y1" s="397"/>
      <c r="Z1" s="397"/>
      <c r="AA1" s="397"/>
      <c r="AB1" s="397"/>
      <c r="AC1" s="397"/>
      <c r="AD1" s="397"/>
    </row>
    <row r="2" spans="1:31" ht="14.25" thickBot="1" x14ac:dyDescent="0.2">
      <c r="A2" s="8"/>
      <c r="B2" s="395"/>
      <c r="C2" s="396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20"/>
      <c r="S2" s="395"/>
      <c r="T2" s="395"/>
      <c r="U2" s="395"/>
      <c r="V2" s="395"/>
      <c r="AA2" s="711" t="s">
        <v>294</v>
      </c>
      <c r="AB2" s="711"/>
      <c r="AC2" s="711"/>
      <c r="AD2" s="711"/>
    </row>
    <row r="3" spans="1:31" s="311" customFormat="1" ht="21" customHeight="1" x14ac:dyDescent="0.15">
      <c r="A3" s="712" t="s">
        <v>293</v>
      </c>
      <c r="B3" s="713"/>
      <c r="C3" s="713"/>
      <c r="D3" s="714"/>
      <c r="E3" s="393" t="s">
        <v>292</v>
      </c>
      <c r="F3" s="392" t="s">
        <v>291</v>
      </c>
      <c r="G3" s="391" t="s">
        <v>290</v>
      </c>
      <c r="H3" s="390" t="s">
        <v>289</v>
      </c>
      <c r="I3" s="389" t="s">
        <v>288</v>
      </c>
      <c r="J3" s="388" t="s">
        <v>385</v>
      </c>
      <c r="K3" s="388" t="s">
        <v>287</v>
      </c>
      <c r="L3" s="388" t="s">
        <v>384</v>
      </c>
      <c r="M3" s="388" t="s">
        <v>282</v>
      </c>
      <c r="N3" s="389" t="s">
        <v>286</v>
      </c>
      <c r="O3" s="388" t="s">
        <v>283</v>
      </c>
      <c r="P3" s="388" t="s">
        <v>383</v>
      </c>
      <c r="Q3" s="384"/>
      <c r="R3" s="388" t="s">
        <v>285</v>
      </c>
      <c r="S3" s="388" t="s">
        <v>280</v>
      </c>
      <c r="T3" s="388" t="s">
        <v>278</v>
      </c>
      <c r="U3" s="388" t="s">
        <v>281</v>
      </c>
      <c r="V3" s="589" t="s">
        <v>284</v>
      </c>
      <c r="W3" s="388" t="s">
        <v>279</v>
      </c>
      <c r="X3" s="388" t="s">
        <v>277</v>
      </c>
      <c r="Y3" s="388" t="s">
        <v>382</v>
      </c>
      <c r="Z3" s="588" t="s">
        <v>276</v>
      </c>
      <c r="AA3" s="588" t="s">
        <v>381</v>
      </c>
      <c r="AB3" s="387" t="s">
        <v>275</v>
      </c>
      <c r="AC3" s="587" t="s">
        <v>380</v>
      </c>
      <c r="AD3" s="386" t="s">
        <v>379</v>
      </c>
      <c r="AE3" s="385" t="s">
        <v>274</v>
      </c>
    </row>
    <row r="4" spans="1:31" s="311" customFormat="1" ht="15" customHeight="1" x14ac:dyDescent="0.15">
      <c r="A4" s="698" t="s">
        <v>36</v>
      </c>
      <c r="B4" s="696" t="s">
        <v>35</v>
      </c>
      <c r="C4" s="700">
        <v>1989</v>
      </c>
      <c r="D4" s="364" t="s">
        <v>213</v>
      </c>
      <c r="E4" s="363">
        <v>8418921</v>
      </c>
      <c r="F4" s="362" t="s">
        <v>273</v>
      </c>
      <c r="G4" s="717">
        <v>53</v>
      </c>
      <c r="H4" s="363">
        <v>4656644</v>
      </c>
      <c r="I4" s="380">
        <v>19005</v>
      </c>
      <c r="J4" s="383">
        <v>234999</v>
      </c>
      <c r="K4" s="380">
        <v>179217</v>
      </c>
      <c r="L4" s="380">
        <v>158789</v>
      </c>
      <c r="M4" s="380">
        <v>232116</v>
      </c>
      <c r="N4" s="380">
        <v>223691</v>
      </c>
      <c r="O4" s="383">
        <v>218535</v>
      </c>
      <c r="P4" s="380">
        <v>145847</v>
      </c>
      <c r="Q4" s="384"/>
      <c r="R4" s="380">
        <v>129626</v>
      </c>
      <c r="S4" s="380">
        <v>152903</v>
      </c>
      <c r="T4" s="380">
        <v>1080</v>
      </c>
      <c r="U4" s="380">
        <v>89624</v>
      </c>
      <c r="V4" s="380">
        <v>419120</v>
      </c>
      <c r="W4" s="341">
        <v>40763</v>
      </c>
      <c r="X4" s="380">
        <v>0</v>
      </c>
      <c r="Y4" s="383">
        <v>421800</v>
      </c>
      <c r="Z4" s="383">
        <v>105281</v>
      </c>
      <c r="AA4" s="383">
        <v>43531</v>
      </c>
      <c r="AB4" s="383">
        <v>23060</v>
      </c>
      <c r="AC4" s="380">
        <v>89349</v>
      </c>
      <c r="AD4" s="360">
        <v>833941</v>
      </c>
      <c r="AE4" s="689">
        <v>1989</v>
      </c>
    </row>
    <row r="5" spans="1:31" s="311" customFormat="1" ht="15" customHeight="1" x14ac:dyDescent="0.15">
      <c r="A5" s="699"/>
      <c r="B5" s="715"/>
      <c r="C5" s="716"/>
      <c r="D5" s="378" t="s">
        <v>212</v>
      </c>
      <c r="E5" s="358">
        <v>1605705</v>
      </c>
      <c r="F5" s="357" t="s">
        <v>272</v>
      </c>
      <c r="G5" s="718"/>
      <c r="H5" s="358">
        <v>749086</v>
      </c>
      <c r="I5" s="379">
        <v>4006</v>
      </c>
      <c r="J5" s="381">
        <v>54233</v>
      </c>
      <c r="K5" s="379">
        <v>40292</v>
      </c>
      <c r="L5" s="379">
        <v>33177</v>
      </c>
      <c r="M5" s="379">
        <v>53880</v>
      </c>
      <c r="N5" s="379">
        <v>80140</v>
      </c>
      <c r="O5" s="381">
        <v>54250</v>
      </c>
      <c r="P5" s="379">
        <v>29321</v>
      </c>
      <c r="Q5" s="382"/>
      <c r="R5" s="379">
        <v>32810</v>
      </c>
      <c r="S5" s="379">
        <v>37030</v>
      </c>
      <c r="T5" s="379">
        <v>593</v>
      </c>
      <c r="U5" s="379">
        <v>18858</v>
      </c>
      <c r="V5" s="379">
        <v>47073</v>
      </c>
      <c r="W5" s="354">
        <v>8853</v>
      </c>
      <c r="X5" s="379">
        <v>0</v>
      </c>
      <c r="Y5" s="381">
        <v>97541</v>
      </c>
      <c r="Z5" s="381">
        <v>31766</v>
      </c>
      <c r="AA5" s="381">
        <v>10205</v>
      </c>
      <c r="AB5" s="381">
        <v>8666</v>
      </c>
      <c r="AC5" s="379">
        <v>19147</v>
      </c>
      <c r="AD5" s="352">
        <v>194778</v>
      </c>
      <c r="AE5" s="690"/>
    </row>
    <row r="6" spans="1:31" s="311" customFormat="1" ht="15" customHeight="1" x14ac:dyDescent="0.15">
      <c r="A6" s="719"/>
      <c r="B6" s="696">
        <v>2</v>
      </c>
      <c r="C6" s="700">
        <v>1990</v>
      </c>
      <c r="D6" s="364" t="s">
        <v>213</v>
      </c>
      <c r="E6" s="363">
        <v>10008751</v>
      </c>
      <c r="F6" s="362" t="s">
        <v>271</v>
      </c>
      <c r="G6" s="721">
        <v>50</v>
      </c>
      <c r="H6" s="363">
        <v>5439655</v>
      </c>
      <c r="I6" s="380">
        <v>65617</v>
      </c>
      <c r="J6" s="383">
        <v>243061</v>
      </c>
      <c r="K6" s="380">
        <v>186389</v>
      </c>
      <c r="L6" s="380">
        <v>237529</v>
      </c>
      <c r="M6" s="380">
        <v>222898</v>
      </c>
      <c r="N6" s="380">
        <v>285602</v>
      </c>
      <c r="O6" s="383">
        <v>735266</v>
      </c>
      <c r="P6" s="380">
        <v>192026</v>
      </c>
      <c r="Q6" s="384"/>
      <c r="R6" s="380">
        <v>165411</v>
      </c>
      <c r="S6" s="380">
        <v>160089</v>
      </c>
      <c r="T6" s="380">
        <v>1452</v>
      </c>
      <c r="U6" s="380">
        <v>204225</v>
      </c>
      <c r="V6" s="380">
        <v>189267</v>
      </c>
      <c r="W6" s="341">
        <v>41585</v>
      </c>
      <c r="X6" s="380">
        <v>0</v>
      </c>
      <c r="Y6" s="383">
        <v>543007</v>
      </c>
      <c r="Z6" s="383">
        <v>111375</v>
      </c>
      <c r="AA6" s="383">
        <v>17461</v>
      </c>
      <c r="AB6" s="383">
        <v>17343</v>
      </c>
      <c r="AC6" s="380">
        <v>87069</v>
      </c>
      <c r="AD6" s="360">
        <v>862424</v>
      </c>
      <c r="AE6" s="689">
        <v>1990</v>
      </c>
    </row>
    <row r="7" spans="1:31" s="311" customFormat="1" ht="15" customHeight="1" x14ac:dyDescent="0.15">
      <c r="A7" s="720"/>
      <c r="B7" s="715"/>
      <c r="C7" s="716"/>
      <c r="D7" s="378" t="s">
        <v>212</v>
      </c>
      <c r="E7" s="358">
        <v>1958446</v>
      </c>
      <c r="F7" s="357" t="s">
        <v>270</v>
      </c>
      <c r="G7" s="718"/>
      <c r="H7" s="358">
        <v>880193</v>
      </c>
      <c r="I7" s="379">
        <v>9560</v>
      </c>
      <c r="J7" s="381">
        <v>56792</v>
      </c>
      <c r="K7" s="379">
        <v>47990</v>
      </c>
      <c r="L7" s="379">
        <v>49948</v>
      </c>
      <c r="M7" s="379">
        <v>51742</v>
      </c>
      <c r="N7" s="379">
        <v>99774</v>
      </c>
      <c r="O7" s="381">
        <v>169030</v>
      </c>
      <c r="P7" s="379">
        <v>42961</v>
      </c>
      <c r="Q7" s="382"/>
      <c r="R7" s="379">
        <v>38829</v>
      </c>
      <c r="S7" s="379">
        <v>35261</v>
      </c>
      <c r="T7" s="379">
        <v>854</v>
      </c>
      <c r="U7" s="379">
        <v>46215</v>
      </c>
      <c r="V7" s="379">
        <v>26365</v>
      </c>
      <c r="W7" s="354">
        <v>8666</v>
      </c>
      <c r="X7" s="379">
        <v>0</v>
      </c>
      <c r="Y7" s="381">
        <v>120453</v>
      </c>
      <c r="Z7" s="381">
        <v>31847</v>
      </c>
      <c r="AA7" s="381">
        <v>4827</v>
      </c>
      <c r="AB7" s="381">
        <v>5185</v>
      </c>
      <c r="AC7" s="379">
        <v>18723</v>
      </c>
      <c r="AD7" s="352">
        <v>213231</v>
      </c>
      <c r="AE7" s="690"/>
    </row>
    <row r="8" spans="1:31" s="311" customFormat="1" ht="15" customHeight="1" x14ac:dyDescent="0.15">
      <c r="A8" s="719"/>
      <c r="B8" s="696">
        <v>3</v>
      </c>
      <c r="C8" s="700">
        <v>1991</v>
      </c>
      <c r="D8" s="364" t="s">
        <v>213</v>
      </c>
      <c r="E8" s="363">
        <v>10735176</v>
      </c>
      <c r="F8" s="362" t="s">
        <v>269</v>
      </c>
      <c r="G8" s="721">
        <v>58</v>
      </c>
      <c r="H8" s="363">
        <v>6076193</v>
      </c>
      <c r="I8" s="380">
        <v>63461</v>
      </c>
      <c r="J8" s="383">
        <v>267827</v>
      </c>
      <c r="K8" s="380">
        <v>195495</v>
      </c>
      <c r="L8" s="380">
        <v>331342</v>
      </c>
      <c r="M8" s="380">
        <v>203599</v>
      </c>
      <c r="N8" s="380">
        <v>283819</v>
      </c>
      <c r="O8" s="383">
        <v>505061</v>
      </c>
      <c r="P8" s="380">
        <v>428954</v>
      </c>
      <c r="Q8" s="384"/>
      <c r="R8" s="380">
        <v>194742</v>
      </c>
      <c r="S8" s="380">
        <v>201796</v>
      </c>
      <c r="T8" s="380">
        <v>1512</v>
      </c>
      <c r="U8" s="380">
        <v>133369</v>
      </c>
      <c r="V8" s="380">
        <v>123643</v>
      </c>
      <c r="W8" s="341">
        <v>39453</v>
      </c>
      <c r="X8" s="380">
        <v>0</v>
      </c>
      <c r="Y8" s="383">
        <v>350031</v>
      </c>
      <c r="Z8" s="383">
        <v>127351</v>
      </c>
      <c r="AA8" s="383">
        <v>24560</v>
      </c>
      <c r="AB8" s="383">
        <v>30450</v>
      </c>
      <c r="AC8" s="380">
        <v>108264</v>
      </c>
      <c r="AD8" s="360">
        <v>1044254</v>
      </c>
      <c r="AE8" s="689">
        <v>1991</v>
      </c>
    </row>
    <row r="9" spans="1:31" s="311" customFormat="1" ht="15" customHeight="1" x14ac:dyDescent="0.15">
      <c r="A9" s="720"/>
      <c r="B9" s="715"/>
      <c r="C9" s="716"/>
      <c r="D9" s="378" t="s">
        <v>212</v>
      </c>
      <c r="E9" s="358">
        <v>2033761</v>
      </c>
      <c r="F9" s="357" t="s">
        <v>268</v>
      </c>
      <c r="G9" s="718"/>
      <c r="H9" s="358">
        <v>906545</v>
      </c>
      <c r="I9" s="379">
        <v>11152</v>
      </c>
      <c r="J9" s="381">
        <v>64529</v>
      </c>
      <c r="K9" s="379">
        <v>53380</v>
      </c>
      <c r="L9" s="379">
        <v>77179</v>
      </c>
      <c r="M9" s="379">
        <v>44108</v>
      </c>
      <c r="N9" s="379">
        <v>96173</v>
      </c>
      <c r="O9" s="381">
        <v>118916</v>
      </c>
      <c r="P9" s="379">
        <v>99987</v>
      </c>
      <c r="Q9" s="382"/>
      <c r="R9" s="379">
        <v>48384</v>
      </c>
      <c r="S9" s="379">
        <v>48164</v>
      </c>
      <c r="T9" s="379">
        <v>865</v>
      </c>
      <c r="U9" s="379">
        <v>26823</v>
      </c>
      <c r="V9" s="379">
        <v>27152</v>
      </c>
      <c r="W9" s="354">
        <v>9398</v>
      </c>
      <c r="X9" s="379">
        <v>0</v>
      </c>
      <c r="Y9" s="381">
        <v>88711</v>
      </c>
      <c r="Z9" s="381">
        <v>38918</v>
      </c>
      <c r="AA9" s="381">
        <v>5432</v>
      </c>
      <c r="AB9" s="381">
        <v>7151</v>
      </c>
      <c r="AC9" s="379">
        <v>23393</v>
      </c>
      <c r="AD9" s="352">
        <v>237401</v>
      </c>
      <c r="AE9" s="690"/>
    </row>
    <row r="10" spans="1:31" s="311" customFormat="1" ht="15" customHeight="1" x14ac:dyDescent="0.15">
      <c r="A10" s="719"/>
      <c r="B10" s="696">
        <v>4</v>
      </c>
      <c r="C10" s="700">
        <v>1992</v>
      </c>
      <c r="D10" s="364" t="s">
        <v>213</v>
      </c>
      <c r="E10" s="363">
        <v>11601537</v>
      </c>
      <c r="F10" s="362" t="s">
        <v>267</v>
      </c>
      <c r="G10" s="721">
        <v>61</v>
      </c>
      <c r="H10" s="363">
        <v>7056764</v>
      </c>
      <c r="I10" s="380">
        <v>138850</v>
      </c>
      <c r="J10" s="383">
        <v>244492</v>
      </c>
      <c r="K10" s="380">
        <v>161687</v>
      </c>
      <c r="L10" s="380">
        <v>411620</v>
      </c>
      <c r="M10" s="380">
        <v>130979</v>
      </c>
      <c r="N10" s="380">
        <v>300119</v>
      </c>
      <c r="O10" s="383">
        <v>282573</v>
      </c>
      <c r="P10" s="380">
        <v>381463</v>
      </c>
      <c r="Q10" s="384"/>
      <c r="R10" s="380">
        <v>91930</v>
      </c>
      <c r="S10" s="380">
        <v>338078</v>
      </c>
      <c r="T10" s="380">
        <v>2256</v>
      </c>
      <c r="U10" s="380">
        <v>89166</v>
      </c>
      <c r="V10" s="380">
        <v>113449</v>
      </c>
      <c r="W10" s="341">
        <v>47682</v>
      </c>
      <c r="X10" s="380">
        <v>0</v>
      </c>
      <c r="Y10" s="383">
        <v>269357</v>
      </c>
      <c r="Z10" s="383">
        <v>129251</v>
      </c>
      <c r="AA10" s="380">
        <v>32470</v>
      </c>
      <c r="AB10" s="383">
        <v>18611</v>
      </c>
      <c r="AC10" s="380">
        <v>82782</v>
      </c>
      <c r="AD10" s="360">
        <v>1277958</v>
      </c>
      <c r="AE10" s="689">
        <v>1992</v>
      </c>
    </row>
    <row r="11" spans="1:31" s="311" customFormat="1" ht="15" customHeight="1" x14ac:dyDescent="0.15">
      <c r="A11" s="720"/>
      <c r="B11" s="715"/>
      <c r="C11" s="716"/>
      <c r="D11" s="378" t="s">
        <v>212</v>
      </c>
      <c r="E11" s="358">
        <v>2192340</v>
      </c>
      <c r="F11" s="357" t="s">
        <v>266</v>
      </c>
      <c r="G11" s="718"/>
      <c r="H11" s="358">
        <v>1064100</v>
      </c>
      <c r="I11" s="379">
        <v>25154</v>
      </c>
      <c r="J11" s="381">
        <v>59779</v>
      </c>
      <c r="K11" s="379">
        <v>46388</v>
      </c>
      <c r="L11" s="379">
        <v>91428</v>
      </c>
      <c r="M11" s="379">
        <v>31980</v>
      </c>
      <c r="N11" s="379">
        <v>99556</v>
      </c>
      <c r="O11" s="381">
        <v>65621</v>
      </c>
      <c r="P11" s="379">
        <v>90114</v>
      </c>
      <c r="Q11" s="382"/>
      <c r="R11" s="379">
        <v>20563</v>
      </c>
      <c r="S11" s="379">
        <v>74745</v>
      </c>
      <c r="T11" s="379">
        <v>1294</v>
      </c>
      <c r="U11" s="379">
        <v>19711</v>
      </c>
      <c r="V11" s="379">
        <v>22114</v>
      </c>
      <c r="W11" s="354">
        <v>10748</v>
      </c>
      <c r="X11" s="379">
        <v>0</v>
      </c>
      <c r="Y11" s="381">
        <v>66312</v>
      </c>
      <c r="Z11" s="381">
        <v>40089</v>
      </c>
      <c r="AA11" s="379">
        <v>7013</v>
      </c>
      <c r="AB11" s="381">
        <v>5760</v>
      </c>
      <c r="AC11" s="379">
        <v>19411</v>
      </c>
      <c r="AD11" s="352">
        <v>330460</v>
      </c>
      <c r="AE11" s="690"/>
    </row>
    <row r="12" spans="1:31" s="311" customFormat="1" ht="15" customHeight="1" x14ac:dyDescent="0.15">
      <c r="A12" s="719"/>
      <c r="B12" s="696">
        <v>5</v>
      </c>
      <c r="C12" s="700">
        <v>1993</v>
      </c>
      <c r="D12" s="364" t="s">
        <v>213</v>
      </c>
      <c r="E12" s="363">
        <v>12107646</v>
      </c>
      <c r="F12" s="362" t="s">
        <v>265</v>
      </c>
      <c r="G12" s="721">
        <v>60</v>
      </c>
      <c r="H12" s="363">
        <v>7187386</v>
      </c>
      <c r="I12" s="380">
        <v>160652</v>
      </c>
      <c r="J12" s="383">
        <v>253599</v>
      </c>
      <c r="K12" s="380">
        <v>171776</v>
      </c>
      <c r="L12" s="380">
        <v>580303</v>
      </c>
      <c r="M12" s="380">
        <v>142800</v>
      </c>
      <c r="N12" s="380">
        <v>298587</v>
      </c>
      <c r="O12" s="383">
        <v>414538</v>
      </c>
      <c r="P12" s="380">
        <v>479788</v>
      </c>
      <c r="Q12" s="384"/>
      <c r="R12" s="380">
        <v>130112</v>
      </c>
      <c r="S12" s="380">
        <v>227077</v>
      </c>
      <c r="T12" s="380">
        <v>1512</v>
      </c>
      <c r="U12" s="380">
        <v>74604</v>
      </c>
      <c r="V12" s="380">
        <v>150436</v>
      </c>
      <c r="W12" s="341">
        <v>26767</v>
      </c>
      <c r="X12" s="380">
        <v>0</v>
      </c>
      <c r="Y12" s="383">
        <v>271035</v>
      </c>
      <c r="Z12" s="383">
        <v>97397</v>
      </c>
      <c r="AA12" s="383">
        <v>22250</v>
      </c>
      <c r="AB12" s="383">
        <v>22640</v>
      </c>
      <c r="AC12" s="380">
        <v>92882</v>
      </c>
      <c r="AD12" s="360">
        <v>1301505</v>
      </c>
      <c r="AE12" s="689">
        <v>1993</v>
      </c>
    </row>
    <row r="13" spans="1:31" s="311" customFormat="1" ht="15" customHeight="1" x14ac:dyDescent="0.15">
      <c r="A13" s="720"/>
      <c r="B13" s="715"/>
      <c r="C13" s="716"/>
      <c r="D13" s="378" t="s">
        <v>212</v>
      </c>
      <c r="E13" s="358">
        <v>2181098</v>
      </c>
      <c r="F13" s="357" t="s">
        <v>264</v>
      </c>
      <c r="G13" s="718"/>
      <c r="H13" s="358">
        <v>1009925</v>
      </c>
      <c r="I13" s="379">
        <v>26430</v>
      </c>
      <c r="J13" s="381">
        <v>64309</v>
      </c>
      <c r="K13" s="379">
        <v>47924</v>
      </c>
      <c r="L13" s="379">
        <v>111527</v>
      </c>
      <c r="M13" s="379">
        <v>37548</v>
      </c>
      <c r="N13" s="379">
        <v>91225</v>
      </c>
      <c r="O13" s="381">
        <v>94069</v>
      </c>
      <c r="P13" s="379">
        <v>123658</v>
      </c>
      <c r="Q13" s="382"/>
      <c r="R13" s="379">
        <v>26217</v>
      </c>
      <c r="S13" s="379">
        <v>50253</v>
      </c>
      <c r="T13" s="379">
        <v>754</v>
      </c>
      <c r="U13" s="379">
        <v>14682</v>
      </c>
      <c r="V13" s="379">
        <v>29918</v>
      </c>
      <c r="W13" s="354">
        <v>6091</v>
      </c>
      <c r="X13" s="379">
        <v>0</v>
      </c>
      <c r="Y13" s="381">
        <v>68646</v>
      </c>
      <c r="Z13" s="381">
        <v>26162</v>
      </c>
      <c r="AA13" s="381">
        <v>5416</v>
      </c>
      <c r="AB13" s="381">
        <v>6501</v>
      </c>
      <c r="AC13" s="379">
        <v>20608</v>
      </c>
      <c r="AD13" s="352">
        <v>319235</v>
      </c>
      <c r="AE13" s="690"/>
    </row>
    <row r="14" spans="1:31" s="311" customFormat="1" ht="15" customHeight="1" x14ac:dyDescent="0.15">
      <c r="A14" s="719"/>
      <c r="B14" s="696">
        <v>6</v>
      </c>
      <c r="C14" s="700">
        <v>1994</v>
      </c>
      <c r="D14" s="364" t="s">
        <v>213</v>
      </c>
      <c r="E14" s="363">
        <v>12225394</v>
      </c>
      <c r="F14" s="362" t="s">
        <v>263</v>
      </c>
      <c r="G14" s="721">
        <v>63</v>
      </c>
      <c r="H14" s="363">
        <v>6778501</v>
      </c>
      <c r="I14" s="380">
        <v>479728</v>
      </c>
      <c r="J14" s="383">
        <v>183464</v>
      </c>
      <c r="K14" s="380">
        <v>218616</v>
      </c>
      <c r="L14" s="380">
        <v>587371</v>
      </c>
      <c r="M14" s="380">
        <v>68216</v>
      </c>
      <c r="N14" s="380">
        <v>344071</v>
      </c>
      <c r="O14" s="383">
        <v>317804</v>
      </c>
      <c r="P14" s="380">
        <v>753779</v>
      </c>
      <c r="Q14" s="384"/>
      <c r="R14" s="380">
        <v>115680</v>
      </c>
      <c r="S14" s="380">
        <v>258236</v>
      </c>
      <c r="T14" s="380">
        <v>1802</v>
      </c>
      <c r="U14" s="380">
        <v>131041</v>
      </c>
      <c r="V14" s="380">
        <v>153721</v>
      </c>
      <c r="W14" s="341">
        <v>34451</v>
      </c>
      <c r="X14" s="380">
        <v>0</v>
      </c>
      <c r="Y14" s="383">
        <v>210351</v>
      </c>
      <c r="Z14" s="383">
        <v>126991</v>
      </c>
      <c r="AA14" s="383">
        <v>21052</v>
      </c>
      <c r="AB14" s="383">
        <v>34096</v>
      </c>
      <c r="AC14" s="380">
        <v>75397</v>
      </c>
      <c r="AD14" s="360">
        <v>1331026</v>
      </c>
      <c r="AE14" s="689">
        <v>1994</v>
      </c>
    </row>
    <row r="15" spans="1:31" s="311" customFormat="1" ht="15" customHeight="1" x14ac:dyDescent="0.15">
      <c r="A15" s="720"/>
      <c r="B15" s="715"/>
      <c r="C15" s="716"/>
      <c r="D15" s="378" t="s">
        <v>212</v>
      </c>
      <c r="E15" s="358">
        <v>2113505</v>
      </c>
      <c r="F15" s="357" t="s">
        <v>262</v>
      </c>
      <c r="G15" s="718"/>
      <c r="H15" s="358">
        <v>913937</v>
      </c>
      <c r="I15" s="379">
        <v>80114</v>
      </c>
      <c r="J15" s="381">
        <v>43767</v>
      </c>
      <c r="K15" s="379">
        <v>58516</v>
      </c>
      <c r="L15" s="379">
        <v>105853</v>
      </c>
      <c r="M15" s="379">
        <v>16089</v>
      </c>
      <c r="N15" s="379">
        <v>117660</v>
      </c>
      <c r="O15" s="381">
        <v>74040</v>
      </c>
      <c r="P15" s="379">
        <v>159711</v>
      </c>
      <c r="Q15" s="382"/>
      <c r="R15" s="379">
        <v>26307</v>
      </c>
      <c r="S15" s="379">
        <v>56613</v>
      </c>
      <c r="T15" s="379">
        <v>1185</v>
      </c>
      <c r="U15" s="379">
        <v>28191</v>
      </c>
      <c r="V15" s="379">
        <v>32021</v>
      </c>
      <c r="W15" s="354">
        <v>7370</v>
      </c>
      <c r="X15" s="379">
        <v>0</v>
      </c>
      <c r="Y15" s="381">
        <v>48211</v>
      </c>
      <c r="Z15" s="381">
        <v>33633</v>
      </c>
      <c r="AA15" s="381">
        <v>5216</v>
      </c>
      <c r="AB15" s="381">
        <v>9175</v>
      </c>
      <c r="AC15" s="379">
        <v>15428</v>
      </c>
      <c r="AD15" s="352">
        <v>280468</v>
      </c>
      <c r="AE15" s="690"/>
    </row>
    <row r="16" spans="1:31" s="311" customFormat="1" ht="15" customHeight="1" x14ac:dyDescent="0.15">
      <c r="A16" s="719"/>
      <c r="B16" s="696">
        <v>7</v>
      </c>
      <c r="C16" s="700">
        <v>1995</v>
      </c>
      <c r="D16" s="364" t="s">
        <v>213</v>
      </c>
      <c r="E16" s="363">
        <v>9853857</v>
      </c>
      <c r="F16" s="362" t="s">
        <v>261</v>
      </c>
      <c r="G16" s="721">
        <v>58</v>
      </c>
      <c r="H16" s="363">
        <v>4036222</v>
      </c>
      <c r="I16" s="380">
        <v>911397</v>
      </c>
      <c r="J16" s="383">
        <v>205504</v>
      </c>
      <c r="K16" s="380">
        <v>186408</v>
      </c>
      <c r="L16" s="380">
        <v>953845</v>
      </c>
      <c r="M16" s="380">
        <v>32467</v>
      </c>
      <c r="N16" s="380">
        <v>411157</v>
      </c>
      <c r="O16" s="383">
        <v>325264</v>
      </c>
      <c r="P16" s="380">
        <v>542118</v>
      </c>
      <c r="Q16" s="384"/>
      <c r="R16" s="380">
        <v>161077</v>
      </c>
      <c r="S16" s="380">
        <v>273991</v>
      </c>
      <c r="T16" s="380">
        <v>2030</v>
      </c>
      <c r="U16" s="380">
        <v>200982</v>
      </c>
      <c r="V16" s="380">
        <v>195374</v>
      </c>
      <c r="W16" s="341">
        <v>27409</v>
      </c>
      <c r="X16" s="380">
        <v>1144</v>
      </c>
      <c r="Y16" s="383">
        <v>266568</v>
      </c>
      <c r="Z16" s="383">
        <v>119703</v>
      </c>
      <c r="AA16" s="383">
        <v>52062</v>
      </c>
      <c r="AB16" s="383">
        <v>43525</v>
      </c>
      <c r="AC16" s="383">
        <v>58310</v>
      </c>
      <c r="AD16" s="360">
        <v>847300</v>
      </c>
      <c r="AE16" s="689">
        <v>1995</v>
      </c>
    </row>
    <row r="17" spans="1:31" s="311" customFormat="1" ht="15" customHeight="1" x14ac:dyDescent="0.15">
      <c r="A17" s="720"/>
      <c r="B17" s="715"/>
      <c r="C17" s="716"/>
      <c r="D17" s="378" t="s">
        <v>212</v>
      </c>
      <c r="E17" s="358">
        <v>1923214</v>
      </c>
      <c r="F17" s="357" t="s">
        <v>260</v>
      </c>
      <c r="G17" s="718"/>
      <c r="H17" s="358">
        <v>568828</v>
      </c>
      <c r="I17" s="379">
        <v>154596</v>
      </c>
      <c r="J17" s="381">
        <v>48938</v>
      </c>
      <c r="K17" s="379">
        <v>52976</v>
      </c>
      <c r="L17" s="379">
        <v>170103</v>
      </c>
      <c r="M17" s="379">
        <v>6696</v>
      </c>
      <c r="N17" s="379">
        <v>128425</v>
      </c>
      <c r="O17" s="381">
        <v>71962</v>
      </c>
      <c r="P17" s="379">
        <v>153317</v>
      </c>
      <c r="Q17" s="382"/>
      <c r="R17" s="379">
        <v>36616</v>
      </c>
      <c r="S17" s="379">
        <v>58798</v>
      </c>
      <c r="T17" s="379">
        <v>1276</v>
      </c>
      <c r="U17" s="379">
        <v>38106</v>
      </c>
      <c r="V17" s="379">
        <v>38727</v>
      </c>
      <c r="W17" s="354">
        <v>4655</v>
      </c>
      <c r="X17" s="379">
        <v>366</v>
      </c>
      <c r="Y17" s="381">
        <v>67519</v>
      </c>
      <c r="Z17" s="381">
        <v>36095</v>
      </c>
      <c r="AA17" s="381">
        <v>9233</v>
      </c>
      <c r="AB17" s="381">
        <v>10831</v>
      </c>
      <c r="AC17" s="381">
        <v>12378</v>
      </c>
      <c r="AD17" s="352">
        <v>252773</v>
      </c>
      <c r="AE17" s="690"/>
    </row>
    <row r="18" spans="1:31" s="311" customFormat="1" ht="15" customHeight="1" x14ac:dyDescent="0.15">
      <c r="A18" s="719"/>
      <c r="B18" s="696">
        <v>8</v>
      </c>
      <c r="C18" s="700">
        <v>1996</v>
      </c>
      <c r="D18" s="364" t="s">
        <v>213</v>
      </c>
      <c r="E18" s="363">
        <v>10024630</v>
      </c>
      <c r="F18" s="362" t="s">
        <v>259</v>
      </c>
      <c r="G18" s="721">
        <v>57</v>
      </c>
      <c r="H18" s="363">
        <v>2542691</v>
      </c>
      <c r="I18" s="380">
        <v>1505414</v>
      </c>
      <c r="J18" s="383">
        <v>167863</v>
      </c>
      <c r="K18" s="380">
        <v>499533</v>
      </c>
      <c r="L18" s="380">
        <v>944081</v>
      </c>
      <c r="M18" s="380">
        <v>66443</v>
      </c>
      <c r="N18" s="380">
        <v>415519</v>
      </c>
      <c r="O18" s="383">
        <v>582507</v>
      </c>
      <c r="P18" s="380">
        <v>863585</v>
      </c>
      <c r="Q18" s="384"/>
      <c r="R18" s="380">
        <v>149088</v>
      </c>
      <c r="S18" s="380">
        <v>408430</v>
      </c>
      <c r="T18" s="380">
        <v>14157</v>
      </c>
      <c r="U18" s="380">
        <v>240265</v>
      </c>
      <c r="V18" s="380">
        <v>216780</v>
      </c>
      <c r="W18" s="341">
        <v>31053</v>
      </c>
      <c r="X18" s="380">
        <v>6795</v>
      </c>
      <c r="Y18" s="383">
        <v>331434</v>
      </c>
      <c r="Z18" s="383">
        <v>132849</v>
      </c>
      <c r="AA18" s="383">
        <v>26491</v>
      </c>
      <c r="AB18" s="383">
        <v>45019</v>
      </c>
      <c r="AC18" s="383">
        <v>63546</v>
      </c>
      <c r="AD18" s="360">
        <v>771087</v>
      </c>
      <c r="AE18" s="689">
        <v>1996</v>
      </c>
    </row>
    <row r="19" spans="1:31" s="311" customFormat="1" ht="15" customHeight="1" x14ac:dyDescent="0.15">
      <c r="A19" s="720"/>
      <c r="B19" s="715"/>
      <c r="C19" s="716"/>
      <c r="D19" s="378" t="s">
        <v>212</v>
      </c>
      <c r="E19" s="358">
        <v>2104978</v>
      </c>
      <c r="F19" s="357" t="s">
        <v>258</v>
      </c>
      <c r="G19" s="718"/>
      <c r="H19" s="358">
        <v>456487</v>
      </c>
      <c r="I19" s="379">
        <v>232655</v>
      </c>
      <c r="J19" s="381">
        <v>34958</v>
      </c>
      <c r="K19" s="379">
        <v>99636</v>
      </c>
      <c r="L19" s="379">
        <v>180678</v>
      </c>
      <c r="M19" s="379">
        <v>15351</v>
      </c>
      <c r="N19" s="379">
        <v>128977</v>
      </c>
      <c r="O19" s="381">
        <v>120000</v>
      </c>
      <c r="P19" s="379">
        <v>246115</v>
      </c>
      <c r="Q19" s="382"/>
      <c r="R19" s="379">
        <v>34705</v>
      </c>
      <c r="S19" s="379">
        <v>95919</v>
      </c>
      <c r="T19" s="379">
        <v>4641</v>
      </c>
      <c r="U19" s="379">
        <v>52465</v>
      </c>
      <c r="V19" s="379">
        <v>46142</v>
      </c>
      <c r="W19" s="354">
        <v>5996</v>
      </c>
      <c r="X19" s="379">
        <v>1164</v>
      </c>
      <c r="Y19" s="381">
        <v>81340</v>
      </c>
      <c r="Z19" s="381">
        <v>34767</v>
      </c>
      <c r="AA19" s="381">
        <v>5401</v>
      </c>
      <c r="AB19" s="381">
        <v>12611</v>
      </c>
      <c r="AC19" s="381">
        <v>14583</v>
      </c>
      <c r="AD19" s="352">
        <v>200387</v>
      </c>
      <c r="AE19" s="690"/>
    </row>
    <row r="20" spans="1:31" s="311" customFormat="1" ht="15" customHeight="1" x14ac:dyDescent="0.15">
      <c r="A20" s="719"/>
      <c r="B20" s="696">
        <v>9</v>
      </c>
      <c r="C20" s="700">
        <v>1997</v>
      </c>
      <c r="D20" s="364" t="s">
        <v>213</v>
      </c>
      <c r="E20" s="363">
        <v>10714901</v>
      </c>
      <c r="F20" s="362" t="s">
        <v>257</v>
      </c>
      <c r="G20" s="721">
        <v>57</v>
      </c>
      <c r="H20" s="363">
        <v>2409318</v>
      </c>
      <c r="I20" s="380">
        <v>1527482</v>
      </c>
      <c r="J20" s="383">
        <v>215472</v>
      </c>
      <c r="K20" s="380">
        <v>236498</v>
      </c>
      <c r="L20" s="380">
        <v>1053331</v>
      </c>
      <c r="M20" s="380">
        <v>80270</v>
      </c>
      <c r="N20" s="380">
        <v>498807</v>
      </c>
      <c r="O20" s="383">
        <v>311997</v>
      </c>
      <c r="P20" s="380">
        <v>905037</v>
      </c>
      <c r="Q20" s="384"/>
      <c r="R20" s="380">
        <v>205804</v>
      </c>
      <c r="S20" s="380">
        <v>429590</v>
      </c>
      <c r="T20" s="380">
        <v>18667</v>
      </c>
      <c r="U20" s="380">
        <v>201757</v>
      </c>
      <c r="V20" s="380">
        <v>1041552</v>
      </c>
      <c r="W20" s="341">
        <v>41832</v>
      </c>
      <c r="X20" s="380">
        <v>1690</v>
      </c>
      <c r="Y20" s="383">
        <v>372686</v>
      </c>
      <c r="Z20" s="383">
        <v>111186</v>
      </c>
      <c r="AA20" s="383">
        <v>51763</v>
      </c>
      <c r="AB20" s="383">
        <v>69881</v>
      </c>
      <c r="AC20" s="383">
        <v>43454</v>
      </c>
      <c r="AD20" s="360">
        <v>886827</v>
      </c>
      <c r="AE20" s="689">
        <v>1997</v>
      </c>
    </row>
    <row r="21" spans="1:31" s="311" customFormat="1" ht="15" customHeight="1" x14ac:dyDescent="0.15">
      <c r="A21" s="722"/>
      <c r="B21" s="723"/>
      <c r="C21" s="716"/>
      <c r="D21" s="378" t="s">
        <v>212</v>
      </c>
      <c r="E21" s="358">
        <v>2277213</v>
      </c>
      <c r="F21" s="357" t="s">
        <v>256</v>
      </c>
      <c r="G21" s="718"/>
      <c r="H21" s="358">
        <v>503507</v>
      </c>
      <c r="I21" s="379">
        <v>233762</v>
      </c>
      <c r="J21" s="381">
        <v>50428</v>
      </c>
      <c r="K21" s="379">
        <v>67937</v>
      </c>
      <c r="L21" s="379">
        <v>215096</v>
      </c>
      <c r="M21" s="379">
        <v>19189</v>
      </c>
      <c r="N21" s="379">
        <v>163765</v>
      </c>
      <c r="O21" s="381">
        <v>65686</v>
      </c>
      <c r="P21" s="379">
        <v>245052</v>
      </c>
      <c r="Q21" s="382"/>
      <c r="R21" s="379">
        <v>44239</v>
      </c>
      <c r="S21" s="379">
        <v>96386</v>
      </c>
      <c r="T21" s="379">
        <v>4903</v>
      </c>
      <c r="U21" s="379">
        <v>42554</v>
      </c>
      <c r="V21" s="379">
        <v>117882</v>
      </c>
      <c r="W21" s="354">
        <v>10675</v>
      </c>
      <c r="X21" s="379">
        <v>454</v>
      </c>
      <c r="Y21" s="381">
        <v>103164</v>
      </c>
      <c r="Z21" s="381">
        <v>33071</v>
      </c>
      <c r="AA21" s="381">
        <v>8284</v>
      </c>
      <c r="AB21" s="381">
        <v>19982</v>
      </c>
      <c r="AC21" s="381">
        <v>11883</v>
      </c>
      <c r="AD21" s="352">
        <v>219314</v>
      </c>
      <c r="AE21" s="690"/>
    </row>
    <row r="22" spans="1:31" s="311" customFormat="1" ht="15" customHeight="1" x14ac:dyDescent="0.15">
      <c r="A22" s="719"/>
      <c r="B22" s="696">
        <v>10</v>
      </c>
      <c r="C22" s="700">
        <v>1998</v>
      </c>
      <c r="D22" s="364" t="s">
        <v>213</v>
      </c>
      <c r="E22" s="363">
        <v>10983733</v>
      </c>
      <c r="F22" s="362" t="s">
        <v>255</v>
      </c>
      <c r="G22" s="721">
        <v>56</v>
      </c>
      <c r="H22" s="363">
        <v>3031841</v>
      </c>
      <c r="I22" s="380">
        <v>1543738</v>
      </c>
      <c r="J22" s="383">
        <v>198356</v>
      </c>
      <c r="K22" s="380">
        <v>120612</v>
      </c>
      <c r="L22" s="380">
        <v>987537</v>
      </c>
      <c r="M22" s="380">
        <v>82624</v>
      </c>
      <c r="N22" s="380">
        <v>596119</v>
      </c>
      <c r="O22" s="383">
        <v>376326</v>
      </c>
      <c r="P22" s="380">
        <v>1260220</v>
      </c>
      <c r="Q22" s="384"/>
      <c r="R22" s="380">
        <v>195431</v>
      </c>
      <c r="S22" s="380">
        <v>603881</v>
      </c>
      <c r="T22" s="380">
        <v>8452</v>
      </c>
      <c r="U22" s="380">
        <v>223596</v>
      </c>
      <c r="V22" s="380">
        <v>193355</v>
      </c>
      <c r="W22" s="341">
        <v>34821</v>
      </c>
      <c r="X22" s="380">
        <v>1320</v>
      </c>
      <c r="Y22" s="383">
        <v>292387</v>
      </c>
      <c r="Z22" s="383">
        <v>114966</v>
      </c>
      <c r="AA22" s="383">
        <v>73278</v>
      </c>
      <c r="AB22" s="383">
        <v>75039</v>
      </c>
      <c r="AC22" s="383">
        <v>47972</v>
      </c>
      <c r="AD22" s="360">
        <v>921862</v>
      </c>
      <c r="AE22" s="689">
        <v>1998</v>
      </c>
    </row>
    <row r="23" spans="1:31" s="311" customFormat="1" ht="15" customHeight="1" x14ac:dyDescent="0.15">
      <c r="A23" s="720"/>
      <c r="B23" s="715"/>
      <c r="C23" s="716"/>
      <c r="D23" s="378" t="s">
        <v>212</v>
      </c>
      <c r="E23" s="358">
        <v>2426185</v>
      </c>
      <c r="F23" s="357" t="s">
        <v>254</v>
      </c>
      <c r="G23" s="718"/>
      <c r="H23" s="358">
        <v>672893</v>
      </c>
      <c r="I23" s="379">
        <v>208145</v>
      </c>
      <c r="J23" s="381">
        <v>49010</v>
      </c>
      <c r="K23" s="379">
        <v>31046</v>
      </c>
      <c r="L23" s="379">
        <v>199176</v>
      </c>
      <c r="M23" s="379">
        <v>18657</v>
      </c>
      <c r="N23" s="379">
        <v>173062</v>
      </c>
      <c r="O23" s="381">
        <v>79091</v>
      </c>
      <c r="P23" s="379">
        <v>319254</v>
      </c>
      <c r="Q23" s="382"/>
      <c r="R23" s="379">
        <v>42963</v>
      </c>
      <c r="S23" s="379">
        <v>148058</v>
      </c>
      <c r="T23" s="379">
        <v>3377</v>
      </c>
      <c r="U23" s="379">
        <v>42548</v>
      </c>
      <c r="V23" s="379">
        <v>45368</v>
      </c>
      <c r="W23" s="354">
        <v>6998</v>
      </c>
      <c r="X23" s="379">
        <v>228</v>
      </c>
      <c r="Y23" s="381">
        <v>83946</v>
      </c>
      <c r="Z23" s="381">
        <v>33150</v>
      </c>
      <c r="AA23" s="381">
        <v>11527</v>
      </c>
      <c r="AB23" s="381">
        <v>23753</v>
      </c>
      <c r="AC23" s="381">
        <v>11470</v>
      </c>
      <c r="AD23" s="352">
        <v>222465</v>
      </c>
      <c r="AE23" s="690"/>
    </row>
    <row r="24" spans="1:31" s="311" customFormat="1" ht="15" customHeight="1" x14ac:dyDescent="0.15">
      <c r="A24" s="722"/>
      <c r="B24" s="704">
        <v>11</v>
      </c>
      <c r="C24" s="700">
        <v>1999</v>
      </c>
      <c r="D24" s="364" t="s">
        <v>213</v>
      </c>
      <c r="E24" s="363">
        <v>10296446</v>
      </c>
      <c r="F24" s="362" t="s">
        <v>253</v>
      </c>
      <c r="G24" s="717">
        <v>52</v>
      </c>
      <c r="H24" s="363">
        <v>2654109</v>
      </c>
      <c r="I24" s="380">
        <v>1268192</v>
      </c>
      <c r="J24" s="383">
        <v>342002</v>
      </c>
      <c r="K24" s="380">
        <v>282622</v>
      </c>
      <c r="L24" s="380">
        <v>787490</v>
      </c>
      <c r="M24" s="380">
        <v>64766</v>
      </c>
      <c r="N24" s="380">
        <v>533578</v>
      </c>
      <c r="O24" s="383">
        <v>288219</v>
      </c>
      <c r="P24" s="380">
        <v>1223813</v>
      </c>
      <c r="Q24" s="384"/>
      <c r="R24" s="380">
        <v>182574</v>
      </c>
      <c r="S24" s="380">
        <v>558975</v>
      </c>
      <c r="T24" s="380">
        <v>9326</v>
      </c>
      <c r="U24" s="380">
        <v>227136</v>
      </c>
      <c r="V24" s="380">
        <v>227506</v>
      </c>
      <c r="W24" s="341">
        <v>14553</v>
      </c>
      <c r="X24" s="380">
        <v>27720</v>
      </c>
      <c r="Y24" s="383">
        <v>389466</v>
      </c>
      <c r="Z24" s="383">
        <v>125730</v>
      </c>
      <c r="AA24" s="383">
        <v>25774</v>
      </c>
      <c r="AB24" s="383">
        <v>97604</v>
      </c>
      <c r="AC24" s="383">
        <v>68586</v>
      </c>
      <c r="AD24" s="360">
        <v>896705</v>
      </c>
      <c r="AE24" s="689">
        <v>1999</v>
      </c>
    </row>
    <row r="25" spans="1:31" s="311" customFormat="1" ht="15" customHeight="1" x14ac:dyDescent="0.15">
      <c r="A25" s="720"/>
      <c r="B25" s="715"/>
      <c r="C25" s="716"/>
      <c r="D25" s="378" t="s">
        <v>212</v>
      </c>
      <c r="E25" s="358">
        <v>2262889</v>
      </c>
      <c r="F25" s="357" t="s">
        <v>252</v>
      </c>
      <c r="G25" s="718"/>
      <c r="H25" s="358">
        <v>581060</v>
      </c>
      <c r="I25" s="379">
        <v>174526</v>
      </c>
      <c r="J25" s="381">
        <v>95903</v>
      </c>
      <c r="K25" s="379">
        <v>72605</v>
      </c>
      <c r="L25" s="379">
        <v>141171</v>
      </c>
      <c r="M25" s="379">
        <v>15864</v>
      </c>
      <c r="N25" s="379">
        <v>151036</v>
      </c>
      <c r="O25" s="381">
        <v>59592</v>
      </c>
      <c r="P25" s="379">
        <v>287962</v>
      </c>
      <c r="Q25" s="382"/>
      <c r="R25" s="379">
        <v>34122</v>
      </c>
      <c r="S25" s="379">
        <v>158524</v>
      </c>
      <c r="T25" s="379">
        <v>3771</v>
      </c>
      <c r="U25" s="379">
        <v>41102</v>
      </c>
      <c r="V25" s="379">
        <v>60426</v>
      </c>
      <c r="W25" s="354">
        <v>2820</v>
      </c>
      <c r="X25" s="379">
        <v>5124</v>
      </c>
      <c r="Y25" s="381">
        <v>97468</v>
      </c>
      <c r="Z25" s="381">
        <v>34109</v>
      </c>
      <c r="AA25" s="381">
        <v>5483</v>
      </c>
      <c r="AB25" s="381">
        <v>26057</v>
      </c>
      <c r="AC25" s="381">
        <v>12443</v>
      </c>
      <c r="AD25" s="352">
        <v>201721</v>
      </c>
      <c r="AE25" s="690"/>
    </row>
    <row r="26" spans="1:31" s="311" customFormat="1" ht="15" customHeight="1" x14ac:dyDescent="0.15">
      <c r="A26" s="698"/>
      <c r="B26" s="696">
        <v>12</v>
      </c>
      <c r="C26" s="700">
        <v>2000</v>
      </c>
      <c r="D26" s="364" t="s">
        <v>213</v>
      </c>
      <c r="E26" s="363">
        <v>10526987</v>
      </c>
      <c r="F26" s="380" t="s">
        <v>251</v>
      </c>
      <c r="G26" s="717">
        <v>56</v>
      </c>
      <c r="H26" s="363">
        <v>2500369</v>
      </c>
      <c r="I26" s="380">
        <v>1506296</v>
      </c>
      <c r="J26" s="383">
        <v>429849</v>
      </c>
      <c r="K26" s="380">
        <v>359702</v>
      </c>
      <c r="L26" s="380">
        <v>778382</v>
      </c>
      <c r="M26" s="380">
        <v>49160</v>
      </c>
      <c r="N26" s="380">
        <v>516245</v>
      </c>
      <c r="O26" s="383">
        <v>267325</v>
      </c>
      <c r="P26" s="380">
        <v>1367415</v>
      </c>
      <c r="Q26" s="384"/>
      <c r="R26" s="380">
        <v>230848</v>
      </c>
      <c r="S26" s="380">
        <v>438781</v>
      </c>
      <c r="T26" s="380">
        <v>10128</v>
      </c>
      <c r="U26" s="380">
        <v>194310</v>
      </c>
      <c r="V26" s="380">
        <v>191551</v>
      </c>
      <c r="W26" s="341">
        <v>25915</v>
      </c>
      <c r="X26" s="380">
        <v>15897</v>
      </c>
      <c r="Y26" s="383">
        <v>386157</v>
      </c>
      <c r="Z26" s="383">
        <v>136307</v>
      </c>
      <c r="AA26" s="383">
        <v>108860</v>
      </c>
      <c r="AB26" s="383">
        <v>111453</v>
      </c>
      <c r="AC26" s="383">
        <v>70806</v>
      </c>
      <c r="AD26" s="360">
        <v>831231</v>
      </c>
      <c r="AE26" s="689">
        <v>2000</v>
      </c>
    </row>
    <row r="27" spans="1:31" s="311" customFormat="1" ht="15" customHeight="1" x14ac:dyDescent="0.15">
      <c r="A27" s="706"/>
      <c r="B27" s="723"/>
      <c r="C27" s="716"/>
      <c r="D27" s="378" t="s">
        <v>212</v>
      </c>
      <c r="E27" s="358">
        <v>2323530</v>
      </c>
      <c r="F27" s="379" t="s">
        <v>250</v>
      </c>
      <c r="G27" s="718"/>
      <c r="H27" s="358">
        <v>537562</v>
      </c>
      <c r="I27" s="379">
        <v>284118</v>
      </c>
      <c r="J27" s="381">
        <v>128206</v>
      </c>
      <c r="K27" s="379">
        <v>82433</v>
      </c>
      <c r="L27" s="379">
        <v>135028</v>
      </c>
      <c r="M27" s="379">
        <v>11720</v>
      </c>
      <c r="N27" s="379">
        <v>139656</v>
      </c>
      <c r="O27" s="381">
        <v>61415</v>
      </c>
      <c r="P27" s="379">
        <v>292918</v>
      </c>
      <c r="Q27" s="382"/>
      <c r="R27" s="379">
        <v>42990</v>
      </c>
      <c r="S27" s="379">
        <v>129224</v>
      </c>
      <c r="T27" s="379">
        <v>3138</v>
      </c>
      <c r="U27" s="379">
        <v>33155</v>
      </c>
      <c r="V27" s="379">
        <v>40333</v>
      </c>
      <c r="W27" s="354">
        <v>5180</v>
      </c>
      <c r="X27" s="379">
        <v>3134</v>
      </c>
      <c r="Y27" s="381">
        <v>93455</v>
      </c>
      <c r="Z27" s="381">
        <v>42611</v>
      </c>
      <c r="AA27" s="381">
        <v>17362</v>
      </c>
      <c r="AB27" s="381">
        <v>27157</v>
      </c>
      <c r="AC27" s="381">
        <v>12030</v>
      </c>
      <c r="AD27" s="352">
        <v>200705</v>
      </c>
      <c r="AE27" s="690"/>
    </row>
    <row r="28" spans="1:31" s="311" customFormat="1" ht="15" customHeight="1" x14ac:dyDescent="0.15">
      <c r="A28" s="698"/>
      <c r="B28" s="696">
        <v>13</v>
      </c>
      <c r="C28" s="700">
        <v>2001</v>
      </c>
      <c r="D28" s="364" t="s">
        <v>213</v>
      </c>
      <c r="E28" s="363">
        <v>11777616</v>
      </c>
      <c r="F28" s="362" t="s">
        <v>249</v>
      </c>
      <c r="G28" s="717">
        <v>59</v>
      </c>
      <c r="H28" s="363">
        <v>3235688</v>
      </c>
      <c r="I28" s="380">
        <v>1694908</v>
      </c>
      <c r="J28" s="383">
        <v>422693</v>
      </c>
      <c r="K28" s="380">
        <v>481711</v>
      </c>
      <c r="L28" s="380">
        <v>668874</v>
      </c>
      <c r="M28" s="380">
        <v>42024</v>
      </c>
      <c r="N28" s="380">
        <v>493296</v>
      </c>
      <c r="O28" s="383">
        <v>292416</v>
      </c>
      <c r="P28" s="380">
        <v>1497608</v>
      </c>
      <c r="Q28" s="384"/>
      <c r="R28" s="380">
        <v>229288</v>
      </c>
      <c r="S28" s="380">
        <v>486820</v>
      </c>
      <c r="T28" s="380">
        <v>11472</v>
      </c>
      <c r="U28" s="380">
        <v>147892</v>
      </c>
      <c r="V28" s="380">
        <v>157396</v>
      </c>
      <c r="W28" s="341">
        <v>30078</v>
      </c>
      <c r="X28" s="380">
        <v>53099</v>
      </c>
      <c r="Y28" s="383">
        <v>420302</v>
      </c>
      <c r="Z28" s="383">
        <v>130322</v>
      </c>
      <c r="AA28" s="383">
        <v>136630</v>
      </c>
      <c r="AB28" s="383">
        <v>118634</v>
      </c>
      <c r="AC28" s="383">
        <v>60869</v>
      </c>
      <c r="AD28" s="360">
        <v>965596</v>
      </c>
      <c r="AE28" s="689">
        <v>2001</v>
      </c>
    </row>
    <row r="29" spans="1:31" s="311" customFormat="1" ht="15" customHeight="1" x14ac:dyDescent="0.15">
      <c r="A29" s="706"/>
      <c r="B29" s="723"/>
      <c r="C29" s="716"/>
      <c r="D29" s="378" t="s">
        <v>212</v>
      </c>
      <c r="E29" s="358">
        <v>2498308</v>
      </c>
      <c r="F29" s="357" t="s">
        <v>248</v>
      </c>
      <c r="G29" s="718"/>
      <c r="H29" s="358">
        <v>614188</v>
      </c>
      <c r="I29" s="379">
        <v>261564</v>
      </c>
      <c r="J29" s="381">
        <v>116833</v>
      </c>
      <c r="K29" s="379">
        <v>106307</v>
      </c>
      <c r="L29" s="379">
        <v>121290</v>
      </c>
      <c r="M29" s="379">
        <v>9818</v>
      </c>
      <c r="N29" s="379">
        <v>125626</v>
      </c>
      <c r="O29" s="381">
        <v>72912</v>
      </c>
      <c r="P29" s="379">
        <v>334903</v>
      </c>
      <c r="Q29" s="382"/>
      <c r="R29" s="379">
        <v>48035</v>
      </c>
      <c r="S29" s="379">
        <v>153589</v>
      </c>
      <c r="T29" s="379">
        <v>3627</v>
      </c>
      <c r="U29" s="379">
        <v>25784</v>
      </c>
      <c r="V29" s="379">
        <v>30999</v>
      </c>
      <c r="W29" s="354">
        <v>5690</v>
      </c>
      <c r="X29" s="379">
        <v>10768</v>
      </c>
      <c r="Y29" s="381">
        <v>116163</v>
      </c>
      <c r="Z29" s="381">
        <v>37766</v>
      </c>
      <c r="AA29" s="381">
        <v>21350</v>
      </c>
      <c r="AB29" s="381">
        <v>25780</v>
      </c>
      <c r="AC29" s="381">
        <v>10314</v>
      </c>
      <c r="AD29" s="352">
        <v>245002</v>
      </c>
      <c r="AE29" s="690"/>
    </row>
    <row r="30" spans="1:31" s="311" customFormat="1" ht="15" customHeight="1" x14ac:dyDescent="0.15">
      <c r="A30" s="698"/>
      <c r="B30" s="696">
        <v>14</v>
      </c>
      <c r="C30" s="700">
        <v>2002</v>
      </c>
      <c r="D30" s="364" t="s">
        <v>213</v>
      </c>
      <c r="E30" s="363">
        <v>12348029</v>
      </c>
      <c r="F30" s="362" t="s">
        <v>247</v>
      </c>
      <c r="G30" s="692">
        <v>50</v>
      </c>
      <c r="H30" s="363">
        <v>2526553</v>
      </c>
      <c r="I30" s="380">
        <v>2116048</v>
      </c>
      <c r="J30" s="383">
        <v>390982</v>
      </c>
      <c r="K30" s="380">
        <v>992468</v>
      </c>
      <c r="L30" s="380">
        <v>592560</v>
      </c>
      <c r="M30" s="380">
        <v>37190</v>
      </c>
      <c r="N30" s="380">
        <v>612321</v>
      </c>
      <c r="O30" s="383">
        <v>274010</v>
      </c>
      <c r="P30" s="380">
        <v>1575753</v>
      </c>
      <c r="Q30" s="384"/>
      <c r="R30" s="380">
        <v>285066</v>
      </c>
      <c r="S30" s="380">
        <v>552844</v>
      </c>
      <c r="T30" s="380">
        <v>3696</v>
      </c>
      <c r="U30" s="380">
        <v>211583</v>
      </c>
      <c r="V30" s="380">
        <v>501290</v>
      </c>
      <c r="W30" s="341">
        <v>51788</v>
      </c>
      <c r="X30" s="380">
        <v>40355</v>
      </c>
      <c r="Y30" s="383">
        <v>284734</v>
      </c>
      <c r="Z30" s="383">
        <v>143953</v>
      </c>
      <c r="AA30" s="383">
        <v>133000</v>
      </c>
      <c r="AB30" s="383">
        <v>147340</v>
      </c>
      <c r="AC30" s="383">
        <v>80795</v>
      </c>
      <c r="AD30" s="360">
        <v>793700</v>
      </c>
      <c r="AE30" s="689">
        <v>2002</v>
      </c>
    </row>
    <row r="31" spans="1:31" s="311" customFormat="1" ht="15" customHeight="1" x14ac:dyDescent="0.15">
      <c r="A31" s="699"/>
      <c r="B31" s="715"/>
      <c r="C31" s="716"/>
      <c r="D31" s="378" t="s">
        <v>212</v>
      </c>
      <c r="E31" s="358">
        <v>2638353</v>
      </c>
      <c r="F31" s="357" t="s">
        <v>246</v>
      </c>
      <c r="G31" s="693"/>
      <c r="H31" s="358">
        <v>598841</v>
      </c>
      <c r="I31" s="379">
        <v>330170</v>
      </c>
      <c r="J31" s="381">
        <v>113355</v>
      </c>
      <c r="K31" s="379">
        <v>187327</v>
      </c>
      <c r="L31" s="379">
        <v>115132</v>
      </c>
      <c r="M31" s="379">
        <v>8245</v>
      </c>
      <c r="N31" s="379">
        <v>154537</v>
      </c>
      <c r="O31" s="381">
        <v>66317</v>
      </c>
      <c r="P31" s="379">
        <v>336748</v>
      </c>
      <c r="Q31" s="382"/>
      <c r="R31" s="379">
        <v>55602</v>
      </c>
      <c r="S31" s="379">
        <v>164521</v>
      </c>
      <c r="T31" s="379">
        <v>2643</v>
      </c>
      <c r="U31" s="379">
        <v>30723</v>
      </c>
      <c r="V31" s="379">
        <v>63466</v>
      </c>
      <c r="W31" s="354">
        <v>9324</v>
      </c>
      <c r="X31" s="379">
        <v>9563</v>
      </c>
      <c r="Y31" s="381">
        <v>80870</v>
      </c>
      <c r="Z31" s="381">
        <v>42435</v>
      </c>
      <c r="AA31" s="381">
        <v>22818</v>
      </c>
      <c r="AB31" s="381">
        <v>33530</v>
      </c>
      <c r="AC31" s="381">
        <v>13067</v>
      </c>
      <c r="AD31" s="352">
        <v>199119</v>
      </c>
      <c r="AE31" s="690"/>
    </row>
    <row r="32" spans="1:31" s="311" customFormat="1" ht="15" customHeight="1" x14ac:dyDescent="0.15">
      <c r="A32" s="698"/>
      <c r="B32" s="696">
        <v>15</v>
      </c>
      <c r="C32" s="700">
        <v>2003</v>
      </c>
      <c r="D32" s="364" t="s">
        <v>213</v>
      </c>
      <c r="E32" s="363">
        <v>12793370</v>
      </c>
      <c r="F32" s="362" t="s">
        <v>245</v>
      </c>
      <c r="G32" s="692">
        <v>57</v>
      </c>
      <c r="H32" s="342">
        <v>2391811</v>
      </c>
      <c r="I32" s="341">
        <v>2769374</v>
      </c>
      <c r="J32" s="361">
        <v>493706</v>
      </c>
      <c r="K32" s="341">
        <v>819904</v>
      </c>
      <c r="L32" s="341">
        <v>556932</v>
      </c>
      <c r="M32" s="341">
        <v>18240</v>
      </c>
      <c r="N32" s="341">
        <v>576466</v>
      </c>
      <c r="O32" s="361">
        <v>281366</v>
      </c>
      <c r="P32" s="341">
        <v>1550550</v>
      </c>
      <c r="Q32" s="324"/>
      <c r="R32" s="341">
        <v>270939</v>
      </c>
      <c r="S32" s="341">
        <v>446332</v>
      </c>
      <c r="T32" s="341">
        <v>1650</v>
      </c>
      <c r="U32" s="341">
        <v>293969</v>
      </c>
      <c r="V32" s="380">
        <v>507032</v>
      </c>
      <c r="W32" s="341">
        <v>69514</v>
      </c>
      <c r="X32" s="341">
        <v>86984</v>
      </c>
      <c r="Y32" s="361">
        <v>215741</v>
      </c>
      <c r="Z32" s="361">
        <v>120324</v>
      </c>
      <c r="AA32" s="361">
        <v>160821</v>
      </c>
      <c r="AB32" s="361">
        <v>145952</v>
      </c>
      <c r="AC32" s="361">
        <v>54799</v>
      </c>
      <c r="AD32" s="360">
        <v>960964</v>
      </c>
      <c r="AE32" s="689">
        <v>2003</v>
      </c>
    </row>
    <row r="33" spans="1:31" s="311" customFormat="1" ht="15" customHeight="1" x14ac:dyDescent="0.15">
      <c r="A33" s="699"/>
      <c r="B33" s="697"/>
      <c r="C33" s="716"/>
      <c r="D33" s="378" t="s">
        <v>212</v>
      </c>
      <c r="E33" s="370">
        <v>2700483</v>
      </c>
      <c r="F33" s="369" t="s">
        <v>244</v>
      </c>
      <c r="G33" s="693"/>
      <c r="H33" s="368">
        <v>554756</v>
      </c>
      <c r="I33" s="367">
        <v>452620</v>
      </c>
      <c r="J33" s="366">
        <v>128582</v>
      </c>
      <c r="K33" s="367">
        <v>178157</v>
      </c>
      <c r="L33" s="367">
        <v>95333</v>
      </c>
      <c r="M33" s="367">
        <v>4129</v>
      </c>
      <c r="N33" s="367">
        <v>142339</v>
      </c>
      <c r="O33" s="366">
        <v>66710</v>
      </c>
      <c r="P33" s="367">
        <v>326494</v>
      </c>
      <c r="Q33" s="355"/>
      <c r="R33" s="367">
        <v>51117</v>
      </c>
      <c r="S33" s="367">
        <v>141371</v>
      </c>
      <c r="T33" s="367">
        <v>676</v>
      </c>
      <c r="U33" s="367">
        <v>50403</v>
      </c>
      <c r="V33" s="379">
        <v>63585</v>
      </c>
      <c r="W33" s="354">
        <v>13576</v>
      </c>
      <c r="X33" s="367">
        <v>17224</v>
      </c>
      <c r="Y33" s="366">
        <v>62768</v>
      </c>
      <c r="Z33" s="366">
        <v>39244</v>
      </c>
      <c r="AA33" s="366">
        <v>28697</v>
      </c>
      <c r="AB33" s="366">
        <v>31792</v>
      </c>
      <c r="AC33" s="366">
        <v>8034</v>
      </c>
      <c r="AD33" s="365">
        <v>242876</v>
      </c>
      <c r="AE33" s="690"/>
    </row>
    <row r="34" spans="1:31" s="311" customFormat="1" ht="15" customHeight="1" x14ac:dyDescent="0.15">
      <c r="A34" s="698"/>
      <c r="B34" s="696">
        <v>16</v>
      </c>
      <c r="C34" s="700">
        <v>2004</v>
      </c>
      <c r="D34" s="364" t="s">
        <v>213</v>
      </c>
      <c r="E34" s="363">
        <v>13716059</v>
      </c>
      <c r="F34" s="362" t="s">
        <v>243</v>
      </c>
      <c r="G34" s="692">
        <v>55</v>
      </c>
      <c r="H34" s="342">
        <v>2649599</v>
      </c>
      <c r="I34" s="341">
        <v>3005292</v>
      </c>
      <c r="J34" s="361">
        <v>603742</v>
      </c>
      <c r="K34" s="341">
        <v>776162</v>
      </c>
      <c r="L34" s="341">
        <v>403691</v>
      </c>
      <c r="M34" s="341">
        <v>21516</v>
      </c>
      <c r="N34" s="341">
        <v>731122</v>
      </c>
      <c r="O34" s="361">
        <v>308858</v>
      </c>
      <c r="P34" s="341">
        <v>1627025</v>
      </c>
      <c r="Q34" s="324"/>
      <c r="R34" s="341">
        <v>367092</v>
      </c>
      <c r="S34" s="341">
        <v>352609</v>
      </c>
      <c r="T34" s="341">
        <v>2280</v>
      </c>
      <c r="U34" s="341">
        <v>289499</v>
      </c>
      <c r="V34" s="380">
        <v>312422</v>
      </c>
      <c r="W34" s="341">
        <v>114001</v>
      </c>
      <c r="X34" s="341">
        <v>82706</v>
      </c>
      <c r="Y34" s="361">
        <v>220749</v>
      </c>
      <c r="Z34" s="361">
        <v>147413</v>
      </c>
      <c r="AA34" s="361">
        <v>199531</v>
      </c>
      <c r="AB34" s="361">
        <v>229783</v>
      </c>
      <c r="AC34" s="361">
        <v>96826</v>
      </c>
      <c r="AD34" s="360">
        <v>1174141</v>
      </c>
      <c r="AE34" s="689">
        <v>2004</v>
      </c>
    </row>
    <row r="35" spans="1:31" s="311" customFormat="1" ht="15" customHeight="1" x14ac:dyDescent="0.15">
      <c r="A35" s="699"/>
      <c r="B35" s="697"/>
      <c r="C35" s="716"/>
      <c r="D35" s="378" t="s">
        <v>212</v>
      </c>
      <c r="E35" s="370">
        <v>2910040</v>
      </c>
      <c r="F35" s="369" t="s">
        <v>242</v>
      </c>
      <c r="G35" s="693"/>
      <c r="H35" s="368">
        <v>556881</v>
      </c>
      <c r="I35" s="367">
        <v>500629</v>
      </c>
      <c r="J35" s="366">
        <v>149416</v>
      </c>
      <c r="K35" s="367">
        <v>195437</v>
      </c>
      <c r="L35" s="367">
        <v>62052</v>
      </c>
      <c r="M35" s="367">
        <v>5167</v>
      </c>
      <c r="N35" s="367">
        <v>176528</v>
      </c>
      <c r="O35" s="366">
        <v>80145</v>
      </c>
      <c r="P35" s="367">
        <v>341107</v>
      </c>
      <c r="Q35" s="355"/>
      <c r="R35" s="367">
        <v>77796</v>
      </c>
      <c r="S35" s="367">
        <v>116543</v>
      </c>
      <c r="T35" s="367">
        <v>1649</v>
      </c>
      <c r="U35" s="367">
        <v>45749</v>
      </c>
      <c r="V35" s="379">
        <v>47216</v>
      </c>
      <c r="W35" s="367">
        <v>24953</v>
      </c>
      <c r="X35" s="367">
        <v>28372</v>
      </c>
      <c r="Y35" s="366">
        <v>68195</v>
      </c>
      <c r="Z35" s="366">
        <v>44912</v>
      </c>
      <c r="AA35" s="366">
        <v>33633</v>
      </c>
      <c r="AB35" s="366">
        <v>47443</v>
      </c>
      <c r="AC35" s="366">
        <v>14049</v>
      </c>
      <c r="AD35" s="365">
        <v>292168</v>
      </c>
      <c r="AE35" s="690"/>
    </row>
    <row r="36" spans="1:31" s="311" customFormat="1" ht="15" customHeight="1" x14ac:dyDescent="0.15">
      <c r="A36" s="698"/>
      <c r="B36" s="696">
        <v>17</v>
      </c>
      <c r="C36" s="700">
        <v>2005</v>
      </c>
      <c r="D36" s="364" t="s">
        <v>213</v>
      </c>
      <c r="E36" s="363">
        <v>17767737</v>
      </c>
      <c r="F36" s="362" t="s">
        <v>241</v>
      </c>
      <c r="G36" s="692">
        <v>58</v>
      </c>
      <c r="H36" s="342">
        <v>3408817</v>
      </c>
      <c r="I36" s="341">
        <v>2959491</v>
      </c>
      <c r="J36" s="361">
        <v>596076</v>
      </c>
      <c r="K36" s="341">
        <v>728728</v>
      </c>
      <c r="L36" s="341">
        <v>783499</v>
      </c>
      <c r="M36" s="341">
        <v>30416</v>
      </c>
      <c r="N36" s="341">
        <v>790921</v>
      </c>
      <c r="O36" s="361">
        <v>403341</v>
      </c>
      <c r="P36" s="341">
        <v>4031074</v>
      </c>
      <c r="Q36" s="324"/>
      <c r="R36" s="341">
        <v>404430</v>
      </c>
      <c r="S36" s="341">
        <v>444851</v>
      </c>
      <c r="T36" s="341">
        <v>47089</v>
      </c>
      <c r="U36" s="341">
        <v>329239</v>
      </c>
      <c r="V36" s="380">
        <v>331558</v>
      </c>
      <c r="W36" s="341">
        <v>127684</v>
      </c>
      <c r="X36" s="341">
        <v>82277</v>
      </c>
      <c r="Y36" s="361">
        <v>288575</v>
      </c>
      <c r="Z36" s="361">
        <v>176684</v>
      </c>
      <c r="AA36" s="361">
        <v>204292</v>
      </c>
      <c r="AB36" s="361">
        <v>217316</v>
      </c>
      <c r="AC36" s="361">
        <v>42343</v>
      </c>
      <c r="AD36" s="360">
        <v>1339036</v>
      </c>
      <c r="AE36" s="689">
        <v>2005</v>
      </c>
    </row>
    <row r="37" spans="1:31" s="311" customFormat="1" ht="15" customHeight="1" x14ac:dyDescent="0.15">
      <c r="A37" s="706"/>
      <c r="B37" s="704"/>
      <c r="C37" s="716"/>
      <c r="D37" s="378" t="s">
        <v>212</v>
      </c>
      <c r="E37" s="370">
        <v>3126901</v>
      </c>
      <c r="F37" s="369" t="s">
        <v>240</v>
      </c>
      <c r="G37" s="693"/>
      <c r="H37" s="368">
        <v>581381</v>
      </c>
      <c r="I37" s="367">
        <v>511653</v>
      </c>
      <c r="J37" s="366">
        <v>170885</v>
      </c>
      <c r="K37" s="367">
        <v>183792</v>
      </c>
      <c r="L37" s="367">
        <v>102478</v>
      </c>
      <c r="M37" s="367">
        <v>6006</v>
      </c>
      <c r="N37" s="367">
        <v>191970</v>
      </c>
      <c r="O37" s="366">
        <v>107055</v>
      </c>
      <c r="P37" s="367">
        <v>317267</v>
      </c>
      <c r="Q37" s="355"/>
      <c r="R37" s="367">
        <v>95293</v>
      </c>
      <c r="S37" s="367">
        <v>134589</v>
      </c>
      <c r="T37" s="367">
        <v>9792</v>
      </c>
      <c r="U37" s="367">
        <v>52018</v>
      </c>
      <c r="V37" s="379">
        <v>47849</v>
      </c>
      <c r="W37" s="367">
        <v>30213</v>
      </c>
      <c r="X37" s="367">
        <v>28989</v>
      </c>
      <c r="Y37" s="366">
        <v>80059</v>
      </c>
      <c r="Z37" s="366">
        <v>51673</v>
      </c>
      <c r="AA37" s="366">
        <v>35657</v>
      </c>
      <c r="AB37" s="366">
        <v>47199</v>
      </c>
      <c r="AC37" s="366">
        <v>7240</v>
      </c>
      <c r="AD37" s="365">
        <v>333843</v>
      </c>
      <c r="AE37" s="690"/>
    </row>
    <row r="38" spans="1:31" s="311" customFormat="1" ht="15" customHeight="1" x14ac:dyDescent="0.15">
      <c r="A38" s="698"/>
      <c r="B38" s="696">
        <v>18</v>
      </c>
      <c r="C38" s="700">
        <v>2006</v>
      </c>
      <c r="D38" s="364" t="s">
        <v>213</v>
      </c>
      <c r="E38" s="363">
        <v>17100031</v>
      </c>
      <c r="F38" s="362" t="s">
        <v>239</v>
      </c>
      <c r="G38" s="692">
        <v>60</v>
      </c>
      <c r="H38" s="342">
        <v>4582611</v>
      </c>
      <c r="I38" s="341">
        <v>2771518</v>
      </c>
      <c r="J38" s="361">
        <v>758869</v>
      </c>
      <c r="K38" s="341">
        <v>786053</v>
      </c>
      <c r="L38" s="341">
        <v>727509</v>
      </c>
      <c r="M38" s="341">
        <v>82836</v>
      </c>
      <c r="N38" s="341">
        <v>971364</v>
      </c>
      <c r="O38" s="361">
        <v>371355</v>
      </c>
      <c r="P38" s="341">
        <v>1568246</v>
      </c>
      <c r="Q38" s="324"/>
      <c r="R38" s="341">
        <v>366415</v>
      </c>
      <c r="S38" s="341">
        <v>500776</v>
      </c>
      <c r="T38" s="341">
        <v>117959</v>
      </c>
      <c r="U38" s="341">
        <v>406401</v>
      </c>
      <c r="V38" s="341">
        <v>361311</v>
      </c>
      <c r="W38" s="341">
        <v>242993</v>
      </c>
      <c r="X38" s="341">
        <v>108337</v>
      </c>
      <c r="Y38" s="361">
        <v>228548</v>
      </c>
      <c r="Z38" s="361">
        <v>157788</v>
      </c>
      <c r="AA38" s="361">
        <v>244464</v>
      </c>
      <c r="AB38" s="361">
        <v>103525</v>
      </c>
      <c r="AC38" s="361">
        <v>93335</v>
      </c>
      <c r="AD38" s="360">
        <v>1547818</v>
      </c>
      <c r="AE38" s="689">
        <v>2006</v>
      </c>
    </row>
    <row r="39" spans="1:31" s="311" customFormat="1" ht="15" customHeight="1" x14ac:dyDescent="0.15">
      <c r="A39" s="699"/>
      <c r="B39" s="697"/>
      <c r="C39" s="716"/>
      <c r="D39" s="378" t="s">
        <v>212</v>
      </c>
      <c r="E39" s="358">
        <v>3481630</v>
      </c>
      <c r="F39" s="357" t="s">
        <v>238</v>
      </c>
      <c r="G39" s="693"/>
      <c r="H39" s="356">
        <v>751064</v>
      </c>
      <c r="I39" s="354">
        <v>483702</v>
      </c>
      <c r="J39" s="353">
        <v>202273</v>
      </c>
      <c r="K39" s="354">
        <v>196240</v>
      </c>
      <c r="L39" s="354">
        <v>101550</v>
      </c>
      <c r="M39" s="354">
        <v>12364</v>
      </c>
      <c r="N39" s="354">
        <v>224924</v>
      </c>
      <c r="O39" s="353">
        <v>113791</v>
      </c>
      <c r="P39" s="354">
        <v>349951</v>
      </c>
      <c r="Q39" s="355"/>
      <c r="R39" s="354">
        <v>91658</v>
      </c>
      <c r="S39" s="354">
        <v>142886</v>
      </c>
      <c r="T39" s="354">
        <v>19108</v>
      </c>
      <c r="U39" s="354">
        <v>61913</v>
      </c>
      <c r="V39" s="354">
        <v>52253</v>
      </c>
      <c r="W39" s="354">
        <v>52035</v>
      </c>
      <c r="X39" s="354">
        <v>36651</v>
      </c>
      <c r="Y39" s="353">
        <v>68951</v>
      </c>
      <c r="Z39" s="353">
        <v>49135</v>
      </c>
      <c r="AA39" s="353">
        <v>45508</v>
      </c>
      <c r="AB39" s="353">
        <v>30632</v>
      </c>
      <c r="AC39" s="353">
        <v>15478</v>
      </c>
      <c r="AD39" s="352">
        <v>379563</v>
      </c>
      <c r="AE39" s="690"/>
    </row>
    <row r="40" spans="1:31" s="311" customFormat="1" ht="15" customHeight="1" x14ac:dyDescent="0.15">
      <c r="A40" s="698"/>
      <c r="B40" s="696">
        <v>19</v>
      </c>
      <c r="C40" s="700">
        <v>2007</v>
      </c>
      <c r="D40" s="364" t="s">
        <v>213</v>
      </c>
      <c r="E40" s="363">
        <v>17781061</v>
      </c>
      <c r="F40" s="362" t="s">
        <v>237</v>
      </c>
      <c r="G40" s="692">
        <v>60</v>
      </c>
      <c r="H40" s="342">
        <v>4006571</v>
      </c>
      <c r="I40" s="341">
        <v>2218193</v>
      </c>
      <c r="J40" s="361">
        <v>907781</v>
      </c>
      <c r="K40" s="341">
        <v>1263754</v>
      </c>
      <c r="L40" s="341">
        <v>716813</v>
      </c>
      <c r="M40" s="341">
        <v>115517</v>
      </c>
      <c r="N40" s="341">
        <v>952515</v>
      </c>
      <c r="O40" s="361">
        <v>635522</v>
      </c>
      <c r="P40" s="341">
        <v>1684536</v>
      </c>
      <c r="Q40" s="324"/>
      <c r="R40" s="341">
        <v>435301</v>
      </c>
      <c r="S40" s="341">
        <v>546468</v>
      </c>
      <c r="T40" s="341">
        <v>173693</v>
      </c>
      <c r="U40" s="341">
        <v>431860</v>
      </c>
      <c r="V40" s="341">
        <v>409923</v>
      </c>
      <c r="W40" s="341">
        <v>238928</v>
      </c>
      <c r="X40" s="341">
        <v>138083</v>
      </c>
      <c r="Y40" s="361">
        <v>317021</v>
      </c>
      <c r="Z40" s="361">
        <v>227321</v>
      </c>
      <c r="AA40" s="361">
        <v>224082</v>
      </c>
      <c r="AB40" s="361">
        <v>238947</v>
      </c>
      <c r="AC40" s="361">
        <v>75082</v>
      </c>
      <c r="AD40" s="360">
        <v>1823150</v>
      </c>
      <c r="AE40" s="689">
        <v>2007</v>
      </c>
    </row>
    <row r="41" spans="1:31" s="311" customFormat="1" ht="15" customHeight="1" x14ac:dyDescent="0.15">
      <c r="A41" s="699"/>
      <c r="B41" s="697"/>
      <c r="C41" s="716"/>
      <c r="D41" s="378" t="s">
        <v>212</v>
      </c>
      <c r="E41" s="377">
        <v>3849365</v>
      </c>
      <c r="F41" s="376" t="s">
        <v>236</v>
      </c>
      <c r="G41" s="693"/>
      <c r="H41" s="375">
        <v>741938</v>
      </c>
      <c r="I41" s="374">
        <v>383845</v>
      </c>
      <c r="J41" s="373">
        <v>263473</v>
      </c>
      <c r="K41" s="374">
        <v>264718</v>
      </c>
      <c r="L41" s="374">
        <v>97851</v>
      </c>
      <c r="M41" s="374">
        <v>18539</v>
      </c>
      <c r="N41" s="374">
        <v>268342</v>
      </c>
      <c r="O41" s="373">
        <v>167909</v>
      </c>
      <c r="P41" s="374">
        <v>374426</v>
      </c>
      <c r="Q41" s="355"/>
      <c r="R41" s="374">
        <v>112904</v>
      </c>
      <c r="S41" s="374">
        <v>166296</v>
      </c>
      <c r="T41" s="374">
        <v>28269</v>
      </c>
      <c r="U41" s="374">
        <v>63469</v>
      </c>
      <c r="V41" s="374">
        <v>62799</v>
      </c>
      <c r="W41" s="374">
        <v>51877</v>
      </c>
      <c r="X41" s="374">
        <v>40056</v>
      </c>
      <c r="Y41" s="373">
        <v>99198</v>
      </c>
      <c r="Z41" s="373">
        <v>70776</v>
      </c>
      <c r="AA41" s="373">
        <v>45092</v>
      </c>
      <c r="AB41" s="373">
        <v>57214</v>
      </c>
      <c r="AC41" s="373">
        <v>12243</v>
      </c>
      <c r="AD41" s="372">
        <v>458131</v>
      </c>
      <c r="AE41" s="690"/>
    </row>
    <row r="42" spans="1:31" s="311" customFormat="1" ht="15" customHeight="1" x14ac:dyDescent="0.15">
      <c r="A42" s="698"/>
      <c r="B42" s="696">
        <v>20</v>
      </c>
      <c r="C42" s="700">
        <v>2008</v>
      </c>
      <c r="D42" s="364" t="s">
        <v>213</v>
      </c>
      <c r="E42" s="363">
        <v>19773753</v>
      </c>
      <c r="F42" s="362" t="s">
        <v>235</v>
      </c>
      <c r="G42" s="692">
        <v>59</v>
      </c>
      <c r="H42" s="342">
        <v>3561080</v>
      </c>
      <c r="I42" s="341">
        <v>1624350</v>
      </c>
      <c r="J42" s="361">
        <v>789963</v>
      </c>
      <c r="K42" s="341">
        <v>3819581</v>
      </c>
      <c r="L42" s="341">
        <v>684529</v>
      </c>
      <c r="M42" s="341">
        <v>118725</v>
      </c>
      <c r="N42" s="341">
        <v>1063927</v>
      </c>
      <c r="O42" s="361">
        <v>940061</v>
      </c>
      <c r="P42" s="341">
        <v>1772787</v>
      </c>
      <c r="Q42" s="324"/>
      <c r="R42" s="341">
        <v>515900</v>
      </c>
      <c r="S42" s="341">
        <v>569050</v>
      </c>
      <c r="T42" s="341">
        <v>194799</v>
      </c>
      <c r="U42" s="341">
        <v>382479</v>
      </c>
      <c r="V42" s="341">
        <v>378451</v>
      </c>
      <c r="W42" s="341">
        <v>271124</v>
      </c>
      <c r="X42" s="341">
        <v>213254</v>
      </c>
      <c r="Y42" s="361">
        <v>271343</v>
      </c>
      <c r="Z42" s="361">
        <v>211115</v>
      </c>
      <c r="AA42" s="361">
        <v>291207</v>
      </c>
      <c r="AB42" s="361">
        <v>260085</v>
      </c>
      <c r="AC42" s="361">
        <v>64715</v>
      </c>
      <c r="AD42" s="360">
        <v>1775228</v>
      </c>
      <c r="AE42" s="689">
        <v>2008</v>
      </c>
    </row>
    <row r="43" spans="1:31" s="311" customFormat="1" ht="15" customHeight="1" x14ac:dyDescent="0.15">
      <c r="A43" s="699"/>
      <c r="B43" s="697"/>
      <c r="C43" s="716"/>
      <c r="D43" s="378" t="s">
        <v>212</v>
      </c>
      <c r="E43" s="377">
        <v>4106178</v>
      </c>
      <c r="F43" s="376" t="s">
        <v>234</v>
      </c>
      <c r="G43" s="693"/>
      <c r="H43" s="375">
        <v>696862</v>
      </c>
      <c r="I43" s="374">
        <v>299533</v>
      </c>
      <c r="J43" s="373">
        <v>238170</v>
      </c>
      <c r="K43" s="374">
        <v>524421</v>
      </c>
      <c r="L43" s="374">
        <v>91724</v>
      </c>
      <c r="M43" s="374">
        <v>21082</v>
      </c>
      <c r="N43" s="374">
        <v>314326</v>
      </c>
      <c r="O43" s="373">
        <v>222250</v>
      </c>
      <c r="P43" s="374">
        <v>416108</v>
      </c>
      <c r="Q43" s="355"/>
      <c r="R43" s="374">
        <v>140370</v>
      </c>
      <c r="S43" s="374">
        <v>176440</v>
      </c>
      <c r="T43" s="374">
        <v>34016</v>
      </c>
      <c r="U43" s="374">
        <v>64646</v>
      </c>
      <c r="V43" s="374">
        <v>60739</v>
      </c>
      <c r="W43" s="374">
        <v>62794</v>
      </c>
      <c r="X43" s="374">
        <v>41610</v>
      </c>
      <c r="Y43" s="373">
        <v>91952</v>
      </c>
      <c r="Z43" s="373">
        <v>61391</v>
      </c>
      <c r="AA43" s="373">
        <v>63565</v>
      </c>
      <c r="AB43" s="373">
        <v>62702</v>
      </c>
      <c r="AC43" s="373">
        <v>11593</v>
      </c>
      <c r="AD43" s="372">
        <v>409884</v>
      </c>
      <c r="AE43" s="690"/>
    </row>
    <row r="44" spans="1:31" s="311" customFormat="1" ht="15" customHeight="1" x14ac:dyDescent="0.15">
      <c r="A44" s="698"/>
      <c r="B44" s="696">
        <v>21</v>
      </c>
      <c r="C44" s="700">
        <v>2009</v>
      </c>
      <c r="D44" s="364" t="s">
        <v>213</v>
      </c>
      <c r="E44" s="363">
        <v>18356385</v>
      </c>
      <c r="F44" s="362" t="s">
        <v>233</v>
      </c>
      <c r="G44" s="692">
        <v>60</v>
      </c>
      <c r="H44" s="342">
        <v>2679567</v>
      </c>
      <c r="I44" s="341">
        <v>1691909</v>
      </c>
      <c r="J44" s="361">
        <v>954627</v>
      </c>
      <c r="K44" s="341">
        <v>2876445</v>
      </c>
      <c r="L44" s="341">
        <v>578696</v>
      </c>
      <c r="M44" s="341">
        <v>36666</v>
      </c>
      <c r="N44" s="341">
        <v>1108511</v>
      </c>
      <c r="O44" s="361">
        <v>866914</v>
      </c>
      <c r="P44" s="341">
        <v>1916866</v>
      </c>
      <c r="Q44" s="324"/>
      <c r="R44" s="341">
        <v>792586</v>
      </c>
      <c r="S44" s="341">
        <v>603034</v>
      </c>
      <c r="T44" s="341">
        <v>268332</v>
      </c>
      <c r="U44" s="341">
        <v>334028</v>
      </c>
      <c r="V44" s="341">
        <v>438759</v>
      </c>
      <c r="W44" s="341">
        <v>323482</v>
      </c>
      <c r="X44" s="341">
        <v>205298</v>
      </c>
      <c r="Y44" s="361">
        <v>191440</v>
      </c>
      <c r="Z44" s="361">
        <v>297678</v>
      </c>
      <c r="AA44" s="361">
        <v>238536</v>
      </c>
      <c r="AB44" s="361">
        <v>157961</v>
      </c>
      <c r="AC44" s="361">
        <v>83606</v>
      </c>
      <c r="AD44" s="360">
        <v>1711444</v>
      </c>
      <c r="AE44" s="689">
        <v>2009</v>
      </c>
    </row>
    <row r="45" spans="1:31" s="311" customFormat="1" ht="15" customHeight="1" x14ac:dyDescent="0.15">
      <c r="A45" s="699"/>
      <c r="B45" s="697"/>
      <c r="C45" s="716"/>
      <c r="D45" s="371" t="s">
        <v>212</v>
      </c>
      <c r="E45" s="370">
        <v>3965374</v>
      </c>
      <c r="F45" s="369" t="s">
        <v>232</v>
      </c>
      <c r="G45" s="693"/>
      <c r="H45" s="368">
        <v>596213</v>
      </c>
      <c r="I45" s="367">
        <v>297174</v>
      </c>
      <c r="J45" s="366">
        <v>227992</v>
      </c>
      <c r="K45" s="367">
        <v>419456</v>
      </c>
      <c r="L45" s="367">
        <v>88117</v>
      </c>
      <c r="M45" s="367">
        <v>8254</v>
      </c>
      <c r="N45" s="367">
        <v>309131</v>
      </c>
      <c r="O45" s="366">
        <v>226000</v>
      </c>
      <c r="P45" s="367">
        <v>454246</v>
      </c>
      <c r="Q45" s="355"/>
      <c r="R45" s="367">
        <v>236658</v>
      </c>
      <c r="S45" s="367">
        <v>172462</v>
      </c>
      <c r="T45" s="367">
        <v>46472</v>
      </c>
      <c r="U45" s="367">
        <v>56150</v>
      </c>
      <c r="V45" s="367">
        <v>66613</v>
      </c>
      <c r="W45" s="367">
        <v>67335</v>
      </c>
      <c r="X45" s="367">
        <v>48436</v>
      </c>
      <c r="Y45" s="366">
        <v>55895</v>
      </c>
      <c r="Z45" s="366">
        <v>85466</v>
      </c>
      <c r="AA45" s="366">
        <v>49135</v>
      </c>
      <c r="AB45" s="366">
        <v>46517</v>
      </c>
      <c r="AC45" s="366">
        <v>15563</v>
      </c>
      <c r="AD45" s="365">
        <v>392089</v>
      </c>
      <c r="AE45" s="690"/>
    </row>
    <row r="46" spans="1:31" s="311" customFormat="1" ht="15" customHeight="1" x14ac:dyDescent="0.15">
      <c r="A46" s="698"/>
      <c r="B46" s="696">
        <v>22</v>
      </c>
      <c r="C46" s="700">
        <v>2010</v>
      </c>
      <c r="D46" s="364" t="s">
        <v>213</v>
      </c>
      <c r="E46" s="363">
        <v>17682056</v>
      </c>
      <c r="F46" s="362" t="s">
        <v>231</v>
      </c>
      <c r="G46" s="692">
        <v>64</v>
      </c>
      <c r="H46" s="342">
        <v>2653804</v>
      </c>
      <c r="I46" s="341">
        <v>1862402</v>
      </c>
      <c r="J46" s="361">
        <v>1137994</v>
      </c>
      <c r="K46" s="341">
        <v>1363281</v>
      </c>
      <c r="L46" s="341">
        <v>544527</v>
      </c>
      <c r="M46" s="341">
        <v>20186</v>
      </c>
      <c r="N46" s="341">
        <v>1063731</v>
      </c>
      <c r="O46" s="361">
        <v>878426</v>
      </c>
      <c r="P46" s="341">
        <v>1900770</v>
      </c>
      <c r="Q46" s="324"/>
      <c r="R46" s="341">
        <v>912746</v>
      </c>
      <c r="S46" s="341">
        <v>765343</v>
      </c>
      <c r="T46" s="341">
        <v>180209</v>
      </c>
      <c r="U46" s="341">
        <v>376663</v>
      </c>
      <c r="V46" s="341">
        <v>456561</v>
      </c>
      <c r="W46" s="341">
        <v>270171</v>
      </c>
      <c r="X46" s="341">
        <v>192247</v>
      </c>
      <c r="Y46" s="361">
        <v>206848</v>
      </c>
      <c r="Z46" s="361">
        <v>257571</v>
      </c>
      <c r="AA46" s="361">
        <v>325781</v>
      </c>
      <c r="AB46" s="361">
        <v>227864</v>
      </c>
      <c r="AC46" s="361">
        <v>71555</v>
      </c>
      <c r="AD46" s="360">
        <v>2013376</v>
      </c>
      <c r="AE46" s="689">
        <v>2010</v>
      </c>
    </row>
    <row r="47" spans="1:31" s="311" customFormat="1" ht="15" customHeight="1" x14ac:dyDescent="0.15">
      <c r="A47" s="699"/>
      <c r="B47" s="697"/>
      <c r="C47" s="716"/>
      <c r="D47" s="359" t="s">
        <v>212</v>
      </c>
      <c r="E47" s="358">
        <v>3968525</v>
      </c>
      <c r="F47" s="357" t="s">
        <v>230</v>
      </c>
      <c r="G47" s="693"/>
      <c r="H47" s="356">
        <v>575639</v>
      </c>
      <c r="I47" s="354">
        <v>343935</v>
      </c>
      <c r="J47" s="353">
        <v>268077</v>
      </c>
      <c r="K47" s="354">
        <v>293759</v>
      </c>
      <c r="L47" s="354">
        <v>75750</v>
      </c>
      <c r="M47" s="354">
        <v>4954</v>
      </c>
      <c r="N47" s="354">
        <v>304120</v>
      </c>
      <c r="O47" s="353">
        <v>226087</v>
      </c>
      <c r="P47" s="354">
        <v>436632</v>
      </c>
      <c r="Q47" s="355"/>
      <c r="R47" s="354">
        <v>245414</v>
      </c>
      <c r="S47" s="354">
        <v>201898</v>
      </c>
      <c r="T47" s="354">
        <v>30390</v>
      </c>
      <c r="U47" s="354">
        <v>58949</v>
      </c>
      <c r="V47" s="354">
        <v>69326</v>
      </c>
      <c r="W47" s="354">
        <v>65524</v>
      </c>
      <c r="X47" s="354">
        <v>43897</v>
      </c>
      <c r="Y47" s="353">
        <v>56797</v>
      </c>
      <c r="Z47" s="353">
        <v>80472</v>
      </c>
      <c r="AA47" s="353">
        <v>55905</v>
      </c>
      <c r="AB47" s="353">
        <v>62977</v>
      </c>
      <c r="AC47" s="353">
        <v>13853</v>
      </c>
      <c r="AD47" s="352">
        <v>454170</v>
      </c>
      <c r="AE47" s="690"/>
    </row>
    <row r="48" spans="1:31" s="311" customFormat="1" ht="15" customHeight="1" x14ac:dyDescent="0.15">
      <c r="A48" s="698"/>
      <c r="B48" s="704">
        <v>23</v>
      </c>
      <c r="C48" s="700">
        <v>2011</v>
      </c>
      <c r="D48" s="364" t="s">
        <v>213</v>
      </c>
      <c r="E48" s="363">
        <v>16597468</v>
      </c>
      <c r="F48" s="362" t="s">
        <v>229</v>
      </c>
      <c r="G48" s="692">
        <v>56</v>
      </c>
      <c r="H48" s="342">
        <v>2558631</v>
      </c>
      <c r="I48" s="341">
        <v>891082</v>
      </c>
      <c r="J48" s="361">
        <v>1321259</v>
      </c>
      <c r="K48" s="341">
        <v>1584876</v>
      </c>
      <c r="L48" s="341">
        <v>395218</v>
      </c>
      <c r="M48" s="341">
        <v>5569</v>
      </c>
      <c r="N48" s="341">
        <v>1271567</v>
      </c>
      <c r="O48" s="361">
        <v>635324</v>
      </c>
      <c r="P48" s="341">
        <v>1917781</v>
      </c>
      <c r="Q48" s="324"/>
      <c r="R48" s="341">
        <v>793019</v>
      </c>
      <c r="S48" s="341">
        <v>844383</v>
      </c>
      <c r="T48" s="341">
        <v>228564</v>
      </c>
      <c r="U48" s="341">
        <v>359473</v>
      </c>
      <c r="V48" s="341">
        <v>503180</v>
      </c>
      <c r="W48" s="341">
        <v>166576</v>
      </c>
      <c r="X48" s="341">
        <v>155769</v>
      </c>
      <c r="Y48" s="361">
        <v>157721</v>
      </c>
      <c r="Z48" s="361">
        <v>156905</v>
      </c>
      <c r="AA48" s="361">
        <v>304459</v>
      </c>
      <c r="AB48" s="361">
        <v>236785</v>
      </c>
      <c r="AC48" s="361">
        <v>44614</v>
      </c>
      <c r="AD48" s="360">
        <v>2064713</v>
      </c>
      <c r="AE48" s="689">
        <v>2011</v>
      </c>
    </row>
    <row r="49" spans="1:31" s="311" customFormat="1" ht="15" customHeight="1" x14ac:dyDescent="0.15">
      <c r="A49" s="699"/>
      <c r="B49" s="697"/>
      <c r="C49" s="716"/>
      <c r="D49" s="371" t="s">
        <v>212</v>
      </c>
      <c r="E49" s="370">
        <v>3651253</v>
      </c>
      <c r="F49" s="369" t="s">
        <v>228</v>
      </c>
      <c r="G49" s="693"/>
      <c r="H49" s="368">
        <v>515571</v>
      </c>
      <c r="I49" s="367">
        <v>160603</v>
      </c>
      <c r="J49" s="366">
        <v>293874</v>
      </c>
      <c r="K49" s="367">
        <v>339441</v>
      </c>
      <c r="L49" s="367">
        <v>52726</v>
      </c>
      <c r="M49" s="367">
        <v>2804</v>
      </c>
      <c r="N49" s="367">
        <v>373998</v>
      </c>
      <c r="O49" s="366">
        <v>173306</v>
      </c>
      <c r="P49" s="367">
        <v>416704</v>
      </c>
      <c r="Q49" s="355"/>
      <c r="R49" s="367">
        <v>195774</v>
      </c>
      <c r="S49" s="367">
        <v>234320</v>
      </c>
      <c r="T49" s="367">
        <v>48474</v>
      </c>
      <c r="U49" s="367">
        <v>53023</v>
      </c>
      <c r="V49" s="367">
        <v>74736</v>
      </c>
      <c r="W49" s="367">
        <v>50348</v>
      </c>
      <c r="X49" s="367">
        <v>31046</v>
      </c>
      <c r="Y49" s="366">
        <v>37329</v>
      </c>
      <c r="Z49" s="366">
        <v>53191</v>
      </c>
      <c r="AA49" s="366">
        <v>60053</v>
      </c>
      <c r="AB49" s="366">
        <v>66820</v>
      </c>
      <c r="AC49" s="366">
        <v>8872</v>
      </c>
      <c r="AD49" s="365">
        <v>408240</v>
      </c>
      <c r="AE49" s="690"/>
    </row>
    <row r="50" spans="1:31" s="311" customFormat="1" ht="15" customHeight="1" x14ac:dyDescent="0.15">
      <c r="A50" s="698"/>
      <c r="B50" s="696">
        <v>24</v>
      </c>
      <c r="C50" s="700">
        <v>2012</v>
      </c>
      <c r="D50" s="364" t="s">
        <v>213</v>
      </c>
      <c r="E50" s="363">
        <v>17337095</v>
      </c>
      <c r="F50" s="362" t="s">
        <v>227</v>
      </c>
      <c r="G50" s="692">
        <v>62</v>
      </c>
      <c r="H50" s="342">
        <v>2871632</v>
      </c>
      <c r="I50" s="341">
        <v>898487</v>
      </c>
      <c r="J50" s="361">
        <v>1438356</v>
      </c>
      <c r="K50" s="341">
        <v>1585854</v>
      </c>
      <c r="L50" s="341">
        <v>363016</v>
      </c>
      <c r="M50" s="341">
        <v>58261</v>
      </c>
      <c r="N50" s="341">
        <v>1338853</v>
      </c>
      <c r="O50" s="361">
        <v>560734</v>
      </c>
      <c r="P50" s="341">
        <v>1784446</v>
      </c>
      <c r="Q50" s="324"/>
      <c r="R50" s="341">
        <v>968340</v>
      </c>
      <c r="S50" s="341">
        <v>821582</v>
      </c>
      <c r="T50" s="341">
        <v>276031</v>
      </c>
      <c r="U50" s="341">
        <v>404742</v>
      </c>
      <c r="V50" s="341">
        <v>610283</v>
      </c>
      <c r="W50" s="341">
        <v>99790</v>
      </c>
      <c r="X50" s="341">
        <v>108478</v>
      </c>
      <c r="Y50" s="361">
        <v>142994</v>
      </c>
      <c r="Z50" s="361">
        <v>104638</v>
      </c>
      <c r="AA50" s="361">
        <v>311215</v>
      </c>
      <c r="AB50" s="361">
        <v>354227</v>
      </c>
      <c r="AC50" s="361">
        <v>51105</v>
      </c>
      <c r="AD50" s="360">
        <v>2184031</v>
      </c>
      <c r="AE50" s="689">
        <v>2012</v>
      </c>
    </row>
    <row r="51" spans="1:31" s="311" customFormat="1" ht="15" customHeight="1" x14ac:dyDescent="0.15">
      <c r="A51" s="699"/>
      <c r="B51" s="697"/>
      <c r="C51" s="716"/>
      <c r="D51" s="371" t="s">
        <v>212</v>
      </c>
      <c r="E51" s="370">
        <v>3669944</v>
      </c>
      <c r="F51" s="369" t="s">
        <v>226</v>
      </c>
      <c r="G51" s="693"/>
      <c r="H51" s="368">
        <v>548513</v>
      </c>
      <c r="I51" s="367">
        <v>185342</v>
      </c>
      <c r="J51" s="366">
        <v>274464</v>
      </c>
      <c r="K51" s="367">
        <v>343464</v>
      </c>
      <c r="L51" s="367">
        <v>40569</v>
      </c>
      <c r="M51" s="367">
        <v>12313</v>
      </c>
      <c r="N51" s="367">
        <v>394978</v>
      </c>
      <c r="O51" s="366">
        <v>141370</v>
      </c>
      <c r="P51" s="367">
        <v>400255</v>
      </c>
      <c r="Q51" s="355"/>
      <c r="R51" s="367">
        <v>246611</v>
      </c>
      <c r="S51" s="367">
        <v>192810</v>
      </c>
      <c r="T51" s="367">
        <v>44909</v>
      </c>
      <c r="U51" s="367">
        <v>61410</v>
      </c>
      <c r="V51" s="367">
        <v>91651</v>
      </c>
      <c r="W51" s="367">
        <v>28565</v>
      </c>
      <c r="X51" s="367">
        <v>20809</v>
      </c>
      <c r="Y51" s="366">
        <v>35262</v>
      </c>
      <c r="Z51" s="366">
        <v>23138</v>
      </c>
      <c r="AA51" s="366">
        <v>55138</v>
      </c>
      <c r="AB51" s="366">
        <v>94148</v>
      </c>
      <c r="AC51" s="366">
        <v>10932</v>
      </c>
      <c r="AD51" s="365">
        <v>423293</v>
      </c>
      <c r="AE51" s="690"/>
    </row>
    <row r="52" spans="1:31" s="311" customFormat="1" ht="15" customHeight="1" x14ac:dyDescent="0.15">
      <c r="A52" s="698"/>
      <c r="B52" s="696">
        <v>25</v>
      </c>
      <c r="C52" s="700">
        <v>2013</v>
      </c>
      <c r="D52" s="364" t="s">
        <v>213</v>
      </c>
      <c r="E52" s="363">
        <v>19114228</v>
      </c>
      <c r="F52" s="362" t="s">
        <v>225</v>
      </c>
      <c r="G52" s="692">
        <v>66</v>
      </c>
      <c r="H52" s="342">
        <v>3337155</v>
      </c>
      <c r="I52" s="341">
        <v>926820</v>
      </c>
      <c r="J52" s="361">
        <v>1588625</v>
      </c>
      <c r="K52" s="341">
        <v>1167454</v>
      </c>
      <c r="L52" s="341">
        <v>473123</v>
      </c>
      <c r="M52" s="341">
        <v>44907</v>
      </c>
      <c r="N52" s="341">
        <v>1448176</v>
      </c>
      <c r="O52" s="361">
        <v>785867</v>
      </c>
      <c r="P52" s="341">
        <v>2264895</v>
      </c>
      <c r="Q52" s="324"/>
      <c r="R52" s="341">
        <v>1026081</v>
      </c>
      <c r="S52" s="341">
        <v>949917</v>
      </c>
      <c r="T52" s="341">
        <v>340110</v>
      </c>
      <c r="U52" s="341">
        <v>522979</v>
      </c>
      <c r="V52" s="341">
        <v>583778</v>
      </c>
      <c r="W52" s="341">
        <v>190891</v>
      </c>
      <c r="X52" s="341">
        <v>142127</v>
      </c>
      <c r="Y52" s="361">
        <v>216701</v>
      </c>
      <c r="Z52" s="361">
        <v>169757</v>
      </c>
      <c r="AA52" s="361">
        <v>222795</v>
      </c>
      <c r="AB52" s="361">
        <v>283049</v>
      </c>
      <c r="AC52" s="361">
        <v>47992</v>
      </c>
      <c r="AD52" s="360">
        <v>2381029</v>
      </c>
      <c r="AE52" s="689">
        <v>2013</v>
      </c>
    </row>
    <row r="53" spans="1:31" s="311" customFormat="1" ht="15" customHeight="1" x14ac:dyDescent="0.15">
      <c r="A53" s="699"/>
      <c r="B53" s="697"/>
      <c r="C53" s="716"/>
      <c r="D53" s="359" t="s">
        <v>212</v>
      </c>
      <c r="E53" s="358">
        <v>4272463</v>
      </c>
      <c r="F53" s="357" t="s">
        <v>224</v>
      </c>
      <c r="G53" s="693"/>
      <c r="H53" s="356">
        <v>677643</v>
      </c>
      <c r="I53" s="354">
        <v>193740</v>
      </c>
      <c r="J53" s="353">
        <v>351333</v>
      </c>
      <c r="K53" s="354">
        <v>281251</v>
      </c>
      <c r="L53" s="354">
        <v>49971</v>
      </c>
      <c r="M53" s="354">
        <v>14033</v>
      </c>
      <c r="N53" s="354">
        <v>436639</v>
      </c>
      <c r="O53" s="353">
        <v>188896</v>
      </c>
      <c r="P53" s="354">
        <v>509200</v>
      </c>
      <c r="Q53" s="355"/>
      <c r="R53" s="354">
        <v>299973</v>
      </c>
      <c r="S53" s="354">
        <v>203688</v>
      </c>
      <c r="T53" s="354">
        <v>54868</v>
      </c>
      <c r="U53" s="354">
        <v>103524</v>
      </c>
      <c r="V53" s="354">
        <v>87956</v>
      </c>
      <c r="W53" s="354">
        <v>38878</v>
      </c>
      <c r="X53" s="354">
        <v>25756</v>
      </c>
      <c r="Y53" s="353">
        <v>52616</v>
      </c>
      <c r="Z53" s="353">
        <v>44571</v>
      </c>
      <c r="AA53" s="353">
        <v>46977</v>
      </c>
      <c r="AB53" s="353">
        <v>93397</v>
      </c>
      <c r="AC53" s="353">
        <v>12083</v>
      </c>
      <c r="AD53" s="352">
        <v>505470</v>
      </c>
      <c r="AE53" s="690"/>
    </row>
    <row r="54" spans="1:31" s="311" customFormat="1" ht="15" customHeight="1" x14ac:dyDescent="0.15">
      <c r="A54" s="698"/>
      <c r="B54" s="696">
        <v>26</v>
      </c>
      <c r="C54" s="700">
        <v>2014</v>
      </c>
      <c r="D54" s="337" t="s">
        <v>213</v>
      </c>
      <c r="E54" s="342">
        <v>23037276</v>
      </c>
      <c r="F54" s="341" t="s">
        <v>223</v>
      </c>
      <c r="G54" s="692">
        <v>63</v>
      </c>
      <c r="H54" s="342">
        <v>5246367</v>
      </c>
      <c r="I54" s="341">
        <v>1007480</v>
      </c>
      <c r="J54" s="341">
        <v>1706965</v>
      </c>
      <c r="K54" s="341">
        <v>1171069</v>
      </c>
      <c r="L54" s="341">
        <v>448610</v>
      </c>
      <c r="M54" s="341">
        <v>57942</v>
      </c>
      <c r="N54" s="341">
        <v>1734769</v>
      </c>
      <c r="O54" s="341">
        <v>938133</v>
      </c>
      <c r="P54" s="341">
        <v>1994847</v>
      </c>
      <c r="Q54" s="324"/>
      <c r="R54" s="341">
        <v>1157562</v>
      </c>
      <c r="S54" s="341">
        <v>984776</v>
      </c>
      <c r="T54" s="341">
        <v>448261</v>
      </c>
      <c r="U54" s="341">
        <v>663243</v>
      </c>
      <c r="V54" s="341">
        <v>616726</v>
      </c>
      <c r="W54" s="341">
        <v>367591</v>
      </c>
      <c r="X54" s="341">
        <v>229270</v>
      </c>
      <c r="Y54" s="341">
        <v>269420</v>
      </c>
      <c r="Z54" s="341">
        <v>273539</v>
      </c>
      <c r="AA54" s="341">
        <v>309015</v>
      </c>
      <c r="AB54" s="341">
        <v>397271</v>
      </c>
      <c r="AC54" s="341">
        <v>46504</v>
      </c>
      <c r="AD54" s="340">
        <v>2967916</v>
      </c>
      <c r="AE54" s="689">
        <v>2014</v>
      </c>
    </row>
    <row r="55" spans="1:31" s="311" customFormat="1" ht="15" customHeight="1" x14ac:dyDescent="0.15">
      <c r="A55" s="699"/>
      <c r="B55" s="697"/>
      <c r="C55" s="716"/>
      <c r="D55" s="351" t="s">
        <v>212</v>
      </c>
      <c r="E55" s="349">
        <v>5175648</v>
      </c>
      <c r="F55" s="350" t="s">
        <v>222</v>
      </c>
      <c r="G55" s="693"/>
      <c r="H55" s="349">
        <v>1067980</v>
      </c>
      <c r="I55" s="348">
        <v>199873</v>
      </c>
      <c r="J55" s="348">
        <v>428644</v>
      </c>
      <c r="K55" s="348">
        <v>282127</v>
      </c>
      <c r="L55" s="348">
        <v>56544</v>
      </c>
      <c r="M55" s="348">
        <v>25304</v>
      </c>
      <c r="N55" s="348">
        <v>536297</v>
      </c>
      <c r="O55" s="348">
        <v>222140</v>
      </c>
      <c r="P55" s="348">
        <v>446873</v>
      </c>
      <c r="Q55" s="320"/>
      <c r="R55" s="348">
        <v>336956</v>
      </c>
      <c r="S55" s="348">
        <v>222793</v>
      </c>
      <c r="T55" s="348">
        <v>70812</v>
      </c>
      <c r="U55" s="348">
        <v>128929</v>
      </c>
      <c r="V55" s="348">
        <v>101554</v>
      </c>
      <c r="W55" s="348">
        <v>70842</v>
      </c>
      <c r="X55" s="348">
        <v>43185</v>
      </c>
      <c r="Y55" s="348">
        <v>78261</v>
      </c>
      <c r="Z55" s="348">
        <v>77926</v>
      </c>
      <c r="AA55" s="348">
        <v>55212</v>
      </c>
      <c r="AB55" s="348">
        <v>118643</v>
      </c>
      <c r="AC55" s="348">
        <v>10159</v>
      </c>
      <c r="AD55" s="347">
        <v>594594</v>
      </c>
      <c r="AE55" s="690"/>
    </row>
    <row r="56" spans="1:31" s="311" customFormat="1" ht="15" customHeight="1" x14ac:dyDescent="0.15">
      <c r="A56" s="698"/>
      <c r="B56" s="696">
        <v>27</v>
      </c>
      <c r="C56" s="700">
        <v>2015</v>
      </c>
      <c r="D56" s="337" t="s">
        <v>213</v>
      </c>
      <c r="E56" s="342">
        <v>26001094</v>
      </c>
      <c r="F56" s="343" t="s">
        <v>221</v>
      </c>
      <c r="G56" s="692">
        <v>67</v>
      </c>
      <c r="H56" s="342">
        <v>5461324</v>
      </c>
      <c r="I56" s="341">
        <v>1993758</v>
      </c>
      <c r="J56" s="341">
        <v>2096060</v>
      </c>
      <c r="K56" s="341">
        <v>1357813</v>
      </c>
      <c r="L56" s="341">
        <v>669487</v>
      </c>
      <c r="M56" s="341">
        <v>90467</v>
      </c>
      <c r="N56" s="341">
        <v>1738336</v>
      </c>
      <c r="O56" s="341">
        <v>1238094</v>
      </c>
      <c r="P56" s="341">
        <v>1953507</v>
      </c>
      <c r="Q56" s="324"/>
      <c r="R56" s="341">
        <v>1162255</v>
      </c>
      <c r="S56" s="341">
        <v>939738</v>
      </c>
      <c r="T56" s="341">
        <v>504949</v>
      </c>
      <c r="U56" s="341">
        <v>737307</v>
      </c>
      <c r="V56" s="341">
        <v>705940</v>
      </c>
      <c r="W56" s="341">
        <v>524198</v>
      </c>
      <c r="X56" s="341">
        <v>303636</v>
      </c>
      <c r="Y56" s="341">
        <v>404921</v>
      </c>
      <c r="Z56" s="341">
        <v>381690</v>
      </c>
      <c r="AA56" s="341">
        <v>284758</v>
      </c>
      <c r="AB56" s="341">
        <v>300286</v>
      </c>
      <c r="AC56" s="341">
        <v>37887</v>
      </c>
      <c r="AD56" s="340">
        <v>3114683</v>
      </c>
      <c r="AE56" s="689">
        <v>2015</v>
      </c>
    </row>
    <row r="57" spans="1:31" s="311" customFormat="1" ht="15" customHeight="1" x14ac:dyDescent="0.15">
      <c r="A57" s="699"/>
      <c r="B57" s="697"/>
      <c r="C57" s="716"/>
      <c r="D57" s="330" t="s">
        <v>212</v>
      </c>
      <c r="E57" s="346">
        <v>6186823</v>
      </c>
      <c r="F57" s="329" t="s">
        <v>220</v>
      </c>
      <c r="G57" s="693"/>
      <c r="H57" s="346">
        <v>1335093</v>
      </c>
      <c r="I57" s="345">
        <v>397061</v>
      </c>
      <c r="J57" s="345">
        <v>533841</v>
      </c>
      <c r="K57" s="345">
        <v>332779</v>
      </c>
      <c r="L57" s="345">
        <v>89512</v>
      </c>
      <c r="M57" s="345">
        <v>35332</v>
      </c>
      <c r="N57" s="345">
        <v>553043</v>
      </c>
      <c r="O57" s="345">
        <v>303009</v>
      </c>
      <c r="P57" s="345">
        <v>439469</v>
      </c>
      <c r="Q57" s="320"/>
      <c r="R57" s="345">
        <v>333032</v>
      </c>
      <c r="S57" s="345">
        <v>260173</v>
      </c>
      <c r="T57" s="345">
        <v>86319</v>
      </c>
      <c r="U57" s="345">
        <v>129849</v>
      </c>
      <c r="V57" s="345">
        <v>120022</v>
      </c>
      <c r="W57" s="345">
        <v>110952</v>
      </c>
      <c r="X57" s="345">
        <v>70336</v>
      </c>
      <c r="Y57" s="345">
        <v>102376</v>
      </c>
      <c r="Z57" s="345">
        <v>111853</v>
      </c>
      <c r="AA57" s="345">
        <v>50860</v>
      </c>
      <c r="AB57" s="345">
        <v>102551</v>
      </c>
      <c r="AC57" s="345">
        <v>10907</v>
      </c>
      <c r="AD57" s="344">
        <v>678454</v>
      </c>
      <c r="AE57" s="690"/>
    </row>
    <row r="58" spans="1:31" s="311" customFormat="1" ht="15" customHeight="1" x14ac:dyDescent="0.15">
      <c r="A58" s="698"/>
      <c r="B58" s="696">
        <v>28</v>
      </c>
      <c r="C58" s="700">
        <v>2016</v>
      </c>
      <c r="D58" s="337" t="s">
        <v>213</v>
      </c>
      <c r="E58" s="342">
        <v>29910628</v>
      </c>
      <c r="F58" s="343" t="s">
        <v>219</v>
      </c>
      <c r="G58" s="692">
        <v>64</v>
      </c>
      <c r="H58" s="342">
        <v>6482298</v>
      </c>
      <c r="I58" s="341">
        <v>2362906</v>
      </c>
      <c r="J58" s="341">
        <v>2649040</v>
      </c>
      <c r="K58" s="341">
        <v>1634012</v>
      </c>
      <c r="L58" s="341">
        <v>1180981</v>
      </c>
      <c r="M58" s="341">
        <v>81790</v>
      </c>
      <c r="N58" s="341">
        <v>1839340</v>
      </c>
      <c r="O58" s="341">
        <v>1273251</v>
      </c>
      <c r="P58" s="341">
        <v>1931320</v>
      </c>
      <c r="Q58" s="324"/>
      <c r="R58" s="341">
        <v>1411040</v>
      </c>
      <c r="S58" s="341">
        <v>1045483</v>
      </c>
      <c r="T58" s="341">
        <v>586732</v>
      </c>
      <c r="U58" s="341">
        <v>724021</v>
      </c>
      <c r="V58" s="341">
        <v>741492</v>
      </c>
      <c r="W58" s="341">
        <v>573447</v>
      </c>
      <c r="X58" s="341">
        <v>356990</v>
      </c>
      <c r="Y58" s="341">
        <v>496106</v>
      </c>
      <c r="Z58" s="341">
        <v>366947</v>
      </c>
      <c r="AA58" s="341">
        <v>332976</v>
      </c>
      <c r="AB58" s="341">
        <v>407699</v>
      </c>
      <c r="AC58" s="341">
        <v>62356</v>
      </c>
      <c r="AD58" s="340">
        <v>3370401</v>
      </c>
      <c r="AE58" s="689">
        <v>2016</v>
      </c>
    </row>
    <row r="59" spans="1:31" s="311" customFormat="1" ht="15" customHeight="1" x14ac:dyDescent="0.15">
      <c r="A59" s="699"/>
      <c r="B59" s="697"/>
      <c r="C59" s="716"/>
      <c r="D59" s="339" t="s">
        <v>212</v>
      </c>
      <c r="E59" s="346">
        <v>6608480</v>
      </c>
      <c r="F59" s="329" t="s">
        <v>218</v>
      </c>
      <c r="G59" s="693"/>
      <c r="H59" s="346">
        <v>1410618</v>
      </c>
      <c r="I59" s="345">
        <v>497334</v>
      </c>
      <c r="J59" s="345">
        <v>542757</v>
      </c>
      <c r="K59" s="345">
        <v>401435</v>
      </c>
      <c r="L59" s="345">
        <v>142948</v>
      </c>
      <c r="M59" s="345">
        <v>34692</v>
      </c>
      <c r="N59" s="345">
        <v>574998</v>
      </c>
      <c r="O59" s="345">
        <v>261310</v>
      </c>
      <c r="P59" s="345">
        <v>448355</v>
      </c>
      <c r="Q59" s="320"/>
      <c r="R59" s="345">
        <v>369025</v>
      </c>
      <c r="S59" s="345">
        <v>258546</v>
      </c>
      <c r="T59" s="345">
        <v>108354</v>
      </c>
      <c r="U59" s="345">
        <v>133964</v>
      </c>
      <c r="V59" s="345">
        <v>118884</v>
      </c>
      <c r="W59" s="345">
        <v>119938</v>
      </c>
      <c r="X59" s="345">
        <v>67221</v>
      </c>
      <c r="Y59" s="345">
        <v>110987</v>
      </c>
      <c r="Z59" s="345">
        <v>103571</v>
      </c>
      <c r="AA59" s="345">
        <v>55746</v>
      </c>
      <c r="AB59" s="345">
        <v>121070</v>
      </c>
      <c r="AC59" s="345">
        <v>13580</v>
      </c>
      <c r="AD59" s="344">
        <v>713147</v>
      </c>
      <c r="AE59" s="690"/>
    </row>
    <row r="60" spans="1:31" s="311" customFormat="1" ht="15" customHeight="1" x14ac:dyDescent="0.15">
      <c r="A60" s="698"/>
      <c r="B60" s="696">
        <v>29</v>
      </c>
      <c r="C60" s="700">
        <v>2017</v>
      </c>
      <c r="D60" s="337" t="s">
        <v>213</v>
      </c>
      <c r="E60" s="342">
        <v>33564464</v>
      </c>
      <c r="F60" s="343" t="s">
        <v>217</v>
      </c>
      <c r="G60" s="692">
        <v>66</v>
      </c>
      <c r="H60" s="342">
        <v>8350376</v>
      </c>
      <c r="I60" s="341">
        <v>2916773</v>
      </c>
      <c r="J60" s="341">
        <v>2573233</v>
      </c>
      <c r="K60" s="341">
        <v>1879706</v>
      </c>
      <c r="L60" s="341">
        <v>1307678</v>
      </c>
      <c r="M60" s="341">
        <v>125723</v>
      </c>
      <c r="N60" s="341">
        <v>1961352</v>
      </c>
      <c r="O60" s="341">
        <v>1267842</v>
      </c>
      <c r="P60" s="341">
        <v>1784430</v>
      </c>
      <c r="Q60" s="324"/>
      <c r="R60" s="341">
        <v>1660966</v>
      </c>
      <c r="S60" s="341">
        <v>1369265</v>
      </c>
      <c r="T60" s="341">
        <v>592246</v>
      </c>
      <c r="U60" s="341">
        <v>788890</v>
      </c>
      <c r="V60" s="341">
        <v>706512</v>
      </c>
      <c r="W60" s="341">
        <v>663337</v>
      </c>
      <c r="X60" s="341">
        <v>464187</v>
      </c>
      <c r="Y60" s="341">
        <v>344984</v>
      </c>
      <c r="Z60" s="341">
        <v>360051</v>
      </c>
      <c r="AA60" s="341">
        <v>299296</v>
      </c>
      <c r="AB60" s="341">
        <v>461968</v>
      </c>
      <c r="AC60" s="341">
        <v>71978</v>
      </c>
      <c r="AD60" s="340">
        <v>3613671</v>
      </c>
      <c r="AE60" s="689">
        <v>2017</v>
      </c>
    </row>
    <row r="61" spans="1:31" s="311" customFormat="1" ht="15" customHeight="1" x14ac:dyDescent="0.15">
      <c r="A61" s="699"/>
      <c r="B61" s="697"/>
      <c r="C61" s="701"/>
      <c r="D61" s="339" t="s">
        <v>212</v>
      </c>
      <c r="E61" s="338">
        <v>7154665</v>
      </c>
      <c r="F61" s="329" t="s">
        <v>216</v>
      </c>
      <c r="G61" s="693"/>
      <c r="H61" s="338">
        <v>1575571</v>
      </c>
      <c r="I61" s="327">
        <v>636372</v>
      </c>
      <c r="J61" s="327">
        <v>533445</v>
      </c>
      <c r="K61" s="327">
        <v>477539</v>
      </c>
      <c r="L61" s="327">
        <v>153097</v>
      </c>
      <c r="M61" s="327">
        <v>37810</v>
      </c>
      <c r="N61" s="327">
        <v>588477</v>
      </c>
      <c r="O61" s="327">
        <v>275349</v>
      </c>
      <c r="P61" s="327">
        <v>416664</v>
      </c>
      <c r="Q61" s="320"/>
      <c r="R61" s="327">
        <v>399416</v>
      </c>
      <c r="S61" s="327">
        <v>333153</v>
      </c>
      <c r="T61" s="327">
        <v>106261</v>
      </c>
      <c r="U61" s="327">
        <v>149549</v>
      </c>
      <c r="V61" s="327">
        <v>115407</v>
      </c>
      <c r="W61" s="327">
        <v>121085</v>
      </c>
      <c r="X61" s="327">
        <v>84322</v>
      </c>
      <c r="Y61" s="327">
        <v>95665</v>
      </c>
      <c r="Z61" s="327">
        <v>106748</v>
      </c>
      <c r="AA61" s="327">
        <v>42168</v>
      </c>
      <c r="AB61" s="327">
        <v>134210</v>
      </c>
      <c r="AC61" s="327">
        <v>14889</v>
      </c>
      <c r="AD61" s="325">
        <v>757468</v>
      </c>
      <c r="AE61" s="691"/>
    </row>
    <row r="62" spans="1:31" s="311" customFormat="1" ht="15" customHeight="1" x14ac:dyDescent="0.15">
      <c r="A62" s="698"/>
      <c r="B62" s="696">
        <v>30</v>
      </c>
      <c r="C62" s="700">
        <v>2018</v>
      </c>
      <c r="D62" s="337" t="s">
        <v>213</v>
      </c>
      <c r="E62" s="336">
        <v>35546077</v>
      </c>
      <c r="F62" s="335" t="s">
        <v>215</v>
      </c>
      <c r="G62" s="692">
        <v>70</v>
      </c>
      <c r="H62" s="333">
        <v>8548799</v>
      </c>
      <c r="I62" s="331">
        <v>2962188</v>
      </c>
      <c r="J62" s="331">
        <v>2947628</v>
      </c>
      <c r="K62" s="331">
        <v>2454792</v>
      </c>
      <c r="L62" s="331">
        <v>1396287</v>
      </c>
      <c r="M62" s="331">
        <v>719982</v>
      </c>
      <c r="N62" s="331">
        <v>1926255</v>
      </c>
      <c r="O62" s="331">
        <v>1302761</v>
      </c>
      <c r="P62" s="332">
        <v>1650237</v>
      </c>
      <c r="Q62" s="324"/>
      <c r="R62" s="331">
        <v>1640731</v>
      </c>
      <c r="S62" s="331">
        <v>977560</v>
      </c>
      <c r="T62" s="331">
        <v>524086</v>
      </c>
      <c r="U62" s="331">
        <v>930821</v>
      </c>
      <c r="V62" s="331">
        <v>889310</v>
      </c>
      <c r="W62" s="331">
        <v>654606</v>
      </c>
      <c r="X62" s="331">
        <v>510786</v>
      </c>
      <c r="Y62" s="331">
        <v>417096</v>
      </c>
      <c r="Z62" s="331">
        <v>495358</v>
      </c>
      <c r="AA62" s="331">
        <v>347551</v>
      </c>
      <c r="AB62" s="331">
        <v>367263</v>
      </c>
      <c r="AC62" s="331">
        <v>76995</v>
      </c>
      <c r="AD62" s="334">
        <v>3804985</v>
      </c>
      <c r="AE62" s="689">
        <v>2018</v>
      </c>
    </row>
    <row r="63" spans="1:31" s="311" customFormat="1" ht="15" customHeight="1" x14ac:dyDescent="0.15">
      <c r="A63" s="699"/>
      <c r="B63" s="697"/>
      <c r="C63" s="701"/>
      <c r="D63" s="330" t="s">
        <v>212</v>
      </c>
      <c r="E63" s="328">
        <v>7726908</v>
      </c>
      <c r="F63" s="329" t="s">
        <v>214</v>
      </c>
      <c r="G63" s="693"/>
      <c r="H63" s="328">
        <v>1720725</v>
      </c>
      <c r="I63" s="326">
        <v>660372</v>
      </c>
      <c r="J63" s="326">
        <v>551725</v>
      </c>
      <c r="K63" s="326">
        <v>759833</v>
      </c>
      <c r="L63" s="326">
        <v>159302</v>
      </c>
      <c r="M63" s="326">
        <v>108063</v>
      </c>
      <c r="N63" s="326">
        <v>581218</v>
      </c>
      <c r="O63" s="326">
        <v>281919</v>
      </c>
      <c r="P63" s="327">
        <v>381108</v>
      </c>
      <c r="Q63" s="320"/>
      <c r="R63" s="326">
        <v>389645</v>
      </c>
      <c r="S63" s="326">
        <v>258826</v>
      </c>
      <c r="T63" s="326">
        <v>97016</v>
      </c>
      <c r="U63" s="326">
        <v>155352</v>
      </c>
      <c r="V63" s="326">
        <v>133390</v>
      </c>
      <c r="W63" s="326">
        <v>120685</v>
      </c>
      <c r="X63" s="326">
        <v>98877</v>
      </c>
      <c r="Y63" s="326">
        <v>130637</v>
      </c>
      <c r="Z63" s="326">
        <v>132467</v>
      </c>
      <c r="AA63" s="326">
        <v>40187</v>
      </c>
      <c r="AB63" s="326">
        <v>121394</v>
      </c>
      <c r="AC63" s="326">
        <v>17573</v>
      </c>
      <c r="AD63" s="325">
        <v>826594</v>
      </c>
      <c r="AE63" s="691"/>
    </row>
    <row r="64" spans="1:31" s="311" customFormat="1" ht="15" customHeight="1" x14ac:dyDescent="0.15">
      <c r="A64" s="698" t="s">
        <v>15</v>
      </c>
      <c r="B64" s="696" t="s">
        <v>181</v>
      </c>
      <c r="C64" s="700">
        <v>2019</v>
      </c>
      <c r="D64" s="337" t="s">
        <v>213</v>
      </c>
      <c r="E64" s="336">
        <v>37101496</v>
      </c>
      <c r="F64" s="335">
        <v>1.0438000000000001</v>
      </c>
      <c r="G64" s="692">
        <v>71</v>
      </c>
      <c r="H64" s="333">
        <v>6181588</v>
      </c>
      <c r="I64" s="331">
        <v>3798131</v>
      </c>
      <c r="J64" s="331">
        <v>3047650</v>
      </c>
      <c r="K64" s="331">
        <v>2038495</v>
      </c>
      <c r="L64" s="331">
        <v>1657195</v>
      </c>
      <c r="M64" s="331">
        <v>1355973</v>
      </c>
      <c r="N64" s="331">
        <v>2036458</v>
      </c>
      <c r="O64" s="331">
        <v>1416199</v>
      </c>
      <c r="P64" s="332">
        <v>1648849</v>
      </c>
      <c r="Q64" s="324"/>
      <c r="R64" s="331">
        <v>1930328</v>
      </c>
      <c r="S64" s="331">
        <v>1015985</v>
      </c>
      <c r="T64" s="331">
        <v>617148</v>
      </c>
      <c r="U64" s="331">
        <v>1189765</v>
      </c>
      <c r="V64" s="331">
        <v>1792641</v>
      </c>
      <c r="W64" s="331">
        <v>775806</v>
      </c>
      <c r="X64" s="331">
        <v>613322</v>
      </c>
      <c r="Y64" s="331">
        <v>352263</v>
      </c>
      <c r="Z64" s="331">
        <v>476674</v>
      </c>
      <c r="AA64" s="331">
        <v>334134</v>
      </c>
      <c r="AB64" s="331">
        <v>473176</v>
      </c>
      <c r="AC64" s="331">
        <v>186625</v>
      </c>
      <c r="AD64" s="334">
        <v>4163091</v>
      </c>
      <c r="AE64" s="689">
        <v>2019</v>
      </c>
    </row>
    <row r="65" spans="1:31" s="311" customFormat="1" ht="15" customHeight="1" x14ac:dyDescent="0.15">
      <c r="A65" s="699"/>
      <c r="B65" s="697"/>
      <c r="C65" s="701"/>
      <c r="D65" s="330" t="s">
        <v>212</v>
      </c>
      <c r="E65" s="328">
        <v>7681355</v>
      </c>
      <c r="F65" s="329">
        <v>0.99409999999999998</v>
      </c>
      <c r="G65" s="693"/>
      <c r="H65" s="328">
        <v>1349721</v>
      </c>
      <c r="I65" s="326">
        <v>795095</v>
      </c>
      <c r="J65" s="326">
        <v>549002</v>
      </c>
      <c r="K65" s="326">
        <v>534246</v>
      </c>
      <c r="L65" s="326">
        <v>196037</v>
      </c>
      <c r="M65" s="326">
        <v>179985</v>
      </c>
      <c r="N65" s="326">
        <v>648356</v>
      </c>
      <c r="O65" s="326">
        <v>304666</v>
      </c>
      <c r="P65" s="327">
        <v>385252</v>
      </c>
      <c r="Q65" s="320"/>
      <c r="R65" s="326">
        <v>395509</v>
      </c>
      <c r="S65" s="326">
        <v>243862</v>
      </c>
      <c r="T65" s="326">
        <v>113468</v>
      </c>
      <c r="U65" s="326">
        <v>181469</v>
      </c>
      <c r="V65" s="326">
        <v>235038</v>
      </c>
      <c r="W65" s="326">
        <v>151742</v>
      </c>
      <c r="X65" s="326">
        <v>116593</v>
      </c>
      <c r="Y65" s="326">
        <v>95440</v>
      </c>
      <c r="Z65" s="326">
        <v>125033</v>
      </c>
      <c r="AA65" s="326">
        <v>41231</v>
      </c>
      <c r="AB65" s="326">
        <v>131191</v>
      </c>
      <c r="AC65" s="326">
        <v>42588</v>
      </c>
      <c r="AD65" s="325">
        <v>865831</v>
      </c>
      <c r="AE65" s="691"/>
    </row>
    <row r="66" spans="1:31" s="311" customFormat="1" ht="15" customHeight="1" x14ac:dyDescent="0.15">
      <c r="A66" s="698"/>
      <c r="B66" s="696">
        <v>2</v>
      </c>
      <c r="C66" s="700">
        <v>2020</v>
      </c>
      <c r="D66" s="337" t="s">
        <v>213</v>
      </c>
      <c r="E66" s="336">
        <v>33998281</v>
      </c>
      <c r="F66" s="335">
        <v>0.91639999999999999</v>
      </c>
      <c r="G66" s="694">
        <v>71</v>
      </c>
      <c r="H66" s="586">
        <v>7200208</v>
      </c>
      <c r="I66" s="585">
        <v>3418830</v>
      </c>
      <c r="J66" s="585">
        <v>2995363</v>
      </c>
      <c r="K66" s="585">
        <v>1872785</v>
      </c>
      <c r="L66" s="585">
        <v>1726900</v>
      </c>
      <c r="M66" s="585">
        <v>1670168</v>
      </c>
      <c r="N66" s="585">
        <v>1660995</v>
      </c>
      <c r="O66" s="585">
        <v>1505938</v>
      </c>
      <c r="P66" s="429">
        <v>1499138</v>
      </c>
      <c r="R66" s="585">
        <v>1495073</v>
      </c>
      <c r="S66" s="585">
        <v>1060219</v>
      </c>
      <c r="T66" s="585">
        <v>795190</v>
      </c>
      <c r="U66" s="585">
        <v>791830</v>
      </c>
      <c r="V66" s="585">
        <v>552910</v>
      </c>
      <c r="W66" s="585">
        <v>439282</v>
      </c>
      <c r="X66" s="585">
        <v>419117</v>
      </c>
      <c r="Y66" s="585">
        <v>385162</v>
      </c>
      <c r="Z66" s="585">
        <v>343560</v>
      </c>
      <c r="AA66" s="585">
        <v>336548</v>
      </c>
      <c r="AB66" s="585">
        <v>326652</v>
      </c>
      <c r="AC66" s="585">
        <v>313588</v>
      </c>
      <c r="AD66" s="584">
        <v>3188825</v>
      </c>
      <c r="AE66" s="709">
        <v>2020</v>
      </c>
    </row>
    <row r="67" spans="1:31" s="311" customFormat="1" ht="15" customHeight="1" x14ac:dyDescent="0.15">
      <c r="A67" s="706"/>
      <c r="B67" s="704"/>
      <c r="C67" s="702"/>
      <c r="D67" s="323" t="s">
        <v>212</v>
      </c>
      <c r="E67" s="321">
        <v>7513280</v>
      </c>
      <c r="F67" s="322">
        <v>0.97809999999999997</v>
      </c>
      <c r="G67" s="694"/>
      <c r="H67" s="583">
        <v>1638187</v>
      </c>
      <c r="I67" s="318">
        <v>750904</v>
      </c>
      <c r="J67" s="318">
        <v>504584</v>
      </c>
      <c r="K67" s="318">
        <v>474027</v>
      </c>
      <c r="L67" s="318">
        <v>194013</v>
      </c>
      <c r="M67" s="318">
        <v>207377</v>
      </c>
      <c r="N67" s="318">
        <v>582285</v>
      </c>
      <c r="O67" s="318">
        <v>344144</v>
      </c>
      <c r="P67" s="319">
        <v>387782</v>
      </c>
      <c r="Q67" s="312"/>
      <c r="R67" s="318">
        <v>424079</v>
      </c>
      <c r="S67" s="318">
        <v>234982</v>
      </c>
      <c r="T67" s="318">
        <v>152219</v>
      </c>
      <c r="U67" s="318">
        <v>115225</v>
      </c>
      <c r="V67" s="318">
        <v>98212</v>
      </c>
      <c r="W67" s="318">
        <v>101995</v>
      </c>
      <c r="X67" s="318">
        <v>83770</v>
      </c>
      <c r="Y67" s="318">
        <v>108719</v>
      </c>
      <c r="Z67" s="318">
        <v>141711</v>
      </c>
      <c r="AA67" s="318">
        <v>40984</v>
      </c>
      <c r="AB67" s="318">
        <v>108044</v>
      </c>
      <c r="AC67" s="318">
        <v>71062</v>
      </c>
      <c r="AD67" s="317">
        <v>748975</v>
      </c>
      <c r="AE67" s="709"/>
    </row>
    <row r="68" spans="1:31" s="311" customFormat="1" ht="15" customHeight="1" thickBot="1" x14ac:dyDescent="0.2">
      <c r="A68" s="707"/>
      <c r="B68" s="705"/>
      <c r="C68" s="703"/>
      <c r="D68" s="316" t="s">
        <v>73</v>
      </c>
      <c r="E68" s="315">
        <f>E64/$E64*100</f>
        <v>100</v>
      </c>
      <c r="F68" s="314"/>
      <c r="G68" s="695"/>
      <c r="H68" s="313">
        <f t="shared" ref="H68:P68" si="0">H66/$E66*100</f>
        <v>21.178153095446209</v>
      </c>
      <c r="I68" s="582">
        <f t="shared" si="0"/>
        <v>10.055890766947893</v>
      </c>
      <c r="J68" s="582">
        <f t="shared" si="0"/>
        <v>8.8103366167248272</v>
      </c>
      <c r="K68" s="582">
        <f t="shared" si="0"/>
        <v>5.5084696782169669</v>
      </c>
      <c r="L68" s="582">
        <f t="shared" si="0"/>
        <v>5.0793744542554959</v>
      </c>
      <c r="M68" s="582">
        <f t="shared" si="0"/>
        <v>4.9125071941137257</v>
      </c>
      <c r="N68" s="582">
        <f t="shared" si="0"/>
        <v>4.8855264182327334</v>
      </c>
      <c r="O68" s="582">
        <f t="shared" si="0"/>
        <v>4.4294533597154517</v>
      </c>
      <c r="P68" s="582">
        <f t="shared" si="0"/>
        <v>4.4094523484878545</v>
      </c>
      <c r="Q68" s="312"/>
      <c r="R68" s="582">
        <f t="shared" ref="R68:AD68" si="1">R66/$E66*100</f>
        <v>4.3974958616290039</v>
      </c>
      <c r="S68" s="582">
        <f t="shared" si="1"/>
        <v>3.1184488415752551</v>
      </c>
      <c r="T68" s="582">
        <f t="shared" si="1"/>
        <v>2.3389123703048398</v>
      </c>
      <c r="U68" s="582">
        <f t="shared" si="1"/>
        <v>2.3290295176982627</v>
      </c>
      <c r="V68" s="582">
        <f t="shared" si="1"/>
        <v>1.6262881055662783</v>
      </c>
      <c r="W68" s="582">
        <f t="shared" si="1"/>
        <v>1.2920712079531316</v>
      </c>
      <c r="X68" s="582">
        <f t="shared" si="1"/>
        <v>1.2327593856877646</v>
      </c>
      <c r="Y68" s="582">
        <f t="shared" si="1"/>
        <v>1.132886689182903</v>
      </c>
      <c r="Z68" s="582">
        <f t="shared" si="1"/>
        <v>1.0105216790225364</v>
      </c>
      <c r="AA68" s="582">
        <f t="shared" si="1"/>
        <v>0.98989710685666732</v>
      </c>
      <c r="AB68" s="582">
        <f t="shared" si="1"/>
        <v>0.96078975287015245</v>
      </c>
      <c r="AC68" s="582">
        <f t="shared" si="1"/>
        <v>0.92236428071172194</v>
      </c>
      <c r="AD68" s="581">
        <f t="shared" si="1"/>
        <v>9.379371268800325</v>
      </c>
      <c r="AE68" s="710"/>
    </row>
    <row r="69" spans="1:31" ht="13.5" customHeight="1" x14ac:dyDescent="0.15">
      <c r="A69" s="67"/>
      <c r="B69" s="71"/>
      <c r="C69" s="310"/>
      <c r="D69" s="309"/>
      <c r="E69" s="309"/>
      <c r="F69" s="309"/>
      <c r="G69" s="309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</row>
    <row r="70" spans="1:31" s="7" customFormat="1" ht="13.5" customHeight="1" x14ac:dyDescent="0.4">
      <c r="A70" s="394" t="s">
        <v>211</v>
      </c>
      <c r="B70" s="688" t="s">
        <v>210</v>
      </c>
      <c r="C70" s="688"/>
      <c r="D70" s="688"/>
      <c r="E70" s="688"/>
      <c r="F70" s="688"/>
      <c r="G70" s="688"/>
      <c r="H70" s="688"/>
      <c r="I70" s="688"/>
      <c r="J70" s="688"/>
      <c r="K70" s="688" t="s">
        <v>209</v>
      </c>
      <c r="L70" s="688"/>
      <c r="M70" s="688"/>
      <c r="N70" s="688"/>
      <c r="O70" s="688"/>
      <c r="P70" s="688"/>
      <c r="R70" s="307"/>
      <c r="S70" s="7" t="s">
        <v>208</v>
      </c>
      <c r="AA70" s="307"/>
      <c r="AB70" s="307"/>
      <c r="AC70" s="307"/>
      <c r="AD70" s="307"/>
    </row>
    <row r="71" spans="1:31" s="7" customFormat="1" ht="13.5" customHeight="1" x14ac:dyDescent="0.4">
      <c r="A71" s="306"/>
      <c r="C71" s="305"/>
      <c r="D71" s="307"/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307"/>
      <c r="W71" s="307"/>
      <c r="X71" s="307"/>
      <c r="Y71" s="307"/>
      <c r="Z71" s="307"/>
      <c r="AA71" s="307"/>
      <c r="AB71" s="307"/>
      <c r="AC71" s="307"/>
      <c r="AD71" s="307"/>
    </row>
    <row r="72" spans="1:31" s="7" customFormat="1" ht="13.5" customHeight="1" x14ac:dyDescent="0.4">
      <c r="K72" s="307"/>
      <c r="L72" s="307"/>
      <c r="M72" s="307"/>
      <c r="N72" s="307"/>
      <c r="O72" s="307"/>
    </row>
  </sheetData>
  <mergeCells count="165">
    <mergeCell ref="A62:A63"/>
    <mergeCell ref="A56:A57"/>
    <mergeCell ref="B56:B57"/>
    <mergeCell ref="A60:A61"/>
    <mergeCell ref="B60:B61"/>
    <mergeCell ref="C60:C61"/>
    <mergeCell ref="G60:G61"/>
    <mergeCell ref="C56:C57"/>
    <mergeCell ref="G56:G57"/>
    <mergeCell ref="A58:A59"/>
    <mergeCell ref="B58:B59"/>
    <mergeCell ref="C58:C59"/>
    <mergeCell ref="G58:G59"/>
    <mergeCell ref="A48:A49"/>
    <mergeCell ref="B48:B49"/>
    <mergeCell ref="C48:C49"/>
    <mergeCell ref="G48:G49"/>
    <mergeCell ref="A50:A51"/>
    <mergeCell ref="B50:B51"/>
    <mergeCell ref="C50:C51"/>
    <mergeCell ref="G50:G51"/>
    <mergeCell ref="A54:A55"/>
    <mergeCell ref="B54:B55"/>
    <mergeCell ref="C54:C55"/>
    <mergeCell ref="G54:G55"/>
    <mergeCell ref="A52:A53"/>
    <mergeCell ref="B52:B53"/>
    <mergeCell ref="C52:C53"/>
    <mergeCell ref="G52:G53"/>
    <mergeCell ref="A38:A39"/>
    <mergeCell ref="B38:B39"/>
    <mergeCell ref="C38:C39"/>
    <mergeCell ref="G38:G39"/>
    <mergeCell ref="A40:A41"/>
    <mergeCell ref="B40:B41"/>
    <mergeCell ref="C40:C41"/>
    <mergeCell ref="G40:G41"/>
    <mergeCell ref="A42:A43"/>
    <mergeCell ref="B42:B43"/>
    <mergeCell ref="C42:C43"/>
    <mergeCell ref="G42:G43"/>
    <mergeCell ref="A44:A45"/>
    <mergeCell ref="B44:B45"/>
    <mergeCell ref="C44:C45"/>
    <mergeCell ref="G44:G45"/>
    <mergeCell ref="A46:A47"/>
    <mergeCell ref="B46:B47"/>
    <mergeCell ref="C46:C47"/>
    <mergeCell ref="G46:G47"/>
    <mergeCell ref="C30:C31"/>
    <mergeCell ref="G30:G31"/>
    <mergeCell ref="A32:A33"/>
    <mergeCell ref="B32:B33"/>
    <mergeCell ref="C32:C33"/>
    <mergeCell ref="G32:G33"/>
    <mergeCell ref="A34:A35"/>
    <mergeCell ref="B34:B35"/>
    <mergeCell ref="C34:C35"/>
    <mergeCell ref="G34:G35"/>
    <mergeCell ref="C18:C19"/>
    <mergeCell ref="G18:G19"/>
    <mergeCell ref="A36:A37"/>
    <mergeCell ref="B36:B37"/>
    <mergeCell ref="C36:C37"/>
    <mergeCell ref="G36:G37"/>
    <mergeCell ref="A22:A23"/>
    <mergeCell ref="B22:B23"/>
    <mergeCell ref="C22:C23"/>
    <mergeCell ref="G22:G23"/>
    <mergeCell ref="A24:A25"/>
    <mergeCell ref="B24:B25"/>
    <mergeCell ref="C24:C25"/>
    <mergeCell ref="G24:G25"/>
    <mergeCell ref="A26:A27"/>
    <mergeCell ref="B26:B27"/>
    <mergeCell ref="C26:C27"/>
    <mergeCell ref="G26:G27"/>
    <mergeCell ref="A28:A29"/>
    <mergeCell ref="B28:B29"/>
    <mergeCell ref="C28:C29"/>
    <mergeCell ref="G28:G29"/>
    <mergeCell ref="A30:A31"/>
    <mergeCell ref="B30:B31"/>
    <mergeCell ref="A20:A21"/>
    <mergeCell ref="B20:B21"/>
    <mergeCell ref="C20:C21"/>
    <mergeCell ref="G20:G21"/>
    <mergeCell ref="A12:A13"/>
    <mergeCell ref="B12:B13"/>
    <mergeCell ref="C12:C13"/>
    <mergeCell ref="G12:G13"/>
    <mergeCell ref="A6:A7"/>
    <mergeCell ref="B6:B7"/>
    <mergeCell ref="C6:C7"/>
    <mergeCell ref="G6:G7"/>
    <mergeCell ref="A8:A9"/>
    <mergeCell ref="B8:B9"/>
    <mergeCell ref="A14:A15"/>
    <mergeCell ref="B14:B15"/>
    <mergeCell ref="C14:C15"/>
    <mergeCell ref="G14:G15"/>
    <mergeCell ref="A16:A17"/>
    <mergeCell ref="B16:B17"/>
    <mergeCell ref="C16:C17"/>
    <mergeCell ref="G16:G17"/>
    <mergeCell ref="A18:A19"/>
    <mergeCell ref="B18:B19"/>
    <mergeCell ref="AA2:AD2"/>
    <mergeCell ref="A3:D3"/>
    <mergeCell ref="A4:A5"/>
    <mergeCell ref="B4:B5"/>
    <mergeCell ref="C4:C5"/>
    <mergeCell ref="G4:G5"/>
    <mergeCell ref="AE10:AE11"/>
    <mergeCell ref="AE12:AE13"/>
    <mergeCell ref="AE14:AE15"/>
    <mergeCell ref="AE4:AE5"/>
    <mergeCell ref="AE6:AE7"/>
    <mergeCell ref="AE8:AE9"/>
    <mergeCell ref="A10:A11"/>
    <mergeCell ref="B10:B11"/>
    <mergeCell ref="C10:C11"/>
    <mergeCell ref="G10:G11"/>
    <mergeCell ref="C8:C9"/>
    <mergeCell ref="G8:G9"/>
    <mergeCell ref="A64:A65"/>
    <mergeCell ref="C64:C65"/>
    <mergeCell ref="C66:C68"/>
    <mergeCell ref="B66:B68"/>
    <mergeCell ref="A66:A68"/>
    <mergeCell ref="A1:P1"/>
    <mergeCell ref="AE46:AE47"/>
    <mergeCell ref="AE48:AE49"/>
    <mergeCell ref="AE50:AE51"/>
    <mergeCell ref="AE28:AE29"/>
    <mergeCell ref="AE30:AE31"/>
    <mergeCell ref="AE32:AE33"/>
    <mergeCell ref="AE34:AE35"/>
    <mergeCell ref="AE36:AE37"/>
    <mergeCell ref="AE66:AE68"/>
    <mergeCell ref="AE64:AE65"/>
    <mergeCell ref="AE38:AE39"/>
    <mergeCell ref="AE16:AE17"/>
    <mergeCell ref="AE18:AE19"/>
    <mergeCell ref="AE20:AE21"/>
    <mergeCell ref="AE22:AE23"/>
    <mergeCell ref="AE24:AE25"/>
    <mergeCell ref="AE26:AE27"/>
    <mergeCell ref="AE42:AE43"/>
    <mergeCell ref="K70:P70"/>
    <mergeCell ref="B70:J70"/>
    <mergeCell ref="AE52:AE53"/>
    <mergeCell ref="AE54:AE55"/>
    <mergeCell ref="AE56:AE57"/>
    <mergeCell ref="AE58:AE59"/>
    <mergeCell ref="AE60:AE61"/>
    <mergeCell ref="AE62:AE63"/>
    <mergeCell ref="AE40:AE41"/>
    <mergeCell ref="G64:G65"/>
    <mergeCell ref="G66:G68"/>
    <mergeCell ref="B64:B65"/>
    <mergeCell ref="AE44:AE45"/>
    <mergeCell ref="B62:B63"/>
    <mergeCell ref="C62:C63"/>
    <mergeCell ref="G62:G63"/>
  </mergeCells>
  <phoneticPr fontId="1"/>
  <pageMargins left="0.7" right="0.7" top="0.75" bottom="0.75" header="0.3" footer="0.3"/>
  <pageSetup paperSize="9" scale="70" orientation="portrait" r:id="rId1"/>
  <rowBreaks count="1" manualBreakCount="1">
    <brk id="70" max="30" man="1"/>
  </rowBreaks>
  <colBreaks count="1" manualBreakCount="1">
    <brk id="16" max="6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793C-6EF6-4A93-8E58-3F074FE0F365}">
  <dimension ref="A1:R54"/>
  <sheetViews>
    <sheetView zoomScaleNormal="100" workbookViewId="0">
      <selection sqref="A1:R1"/>
    </sheetView>
  </sheetViews>
  <sheetFormatPr defaultRowHeight="13.5" x14ac:dyDescent="0.15"/>
  <cols>
    <col min="1" max="1" width="4" style="6" customWidth="1"/>
    <col min="2" max="2" width="2.625" style="6" customWidth="1"/>
    <col min="3" max="3" width="4.5" style="6" bestFit="1" customWidth="1"/>
    <col min="4" max="4" width="9.5" style="6" bestFit="1" customWidth="1"/>
    <col min="5" max="5" width="7.875" style="6" bestFit="1" customWidth="1"/>
    <col min="6" max="6" width="8.5" style="6" customWidth="1"/>
    <col min="7" max="8" width="6" style="6" bestFit="1" customWidth="1"/>
    <col min="9" max="9" width="6.125" style="6" customWidth="1"/>
    <col min="10" max="10" width="7.875" style="6" bestFit="1" customWidth="1"/>
    <col min="11" max="11" width="6" style="6" bestFit="1" customWidth="1"/>
    <col min="12" max="12" width="7" style="6" customWidth="1"/>
    <col min="13" max="13" width="7.75" style="6" customWidth="1"/>
    <col min="14" max="14" width="6.25" style="6" customWidth="1"/>
    <col min="15" max="15" width="7.625" style="6" customWidth="1"/>
    <col min="16" max="16" width="7.875" style="6" bestFit="1" customWidth="1"/>
    <col min="17" max="18" width="6.75" style="6" customWidth="1"/>
    <col min="19" max="16384" width="9" style="6"/>
  </cols>
  <sheetData>
    <row r="1" spans="1:18" ht="24" x14ac:dyDescent="0.25">
      <c r="A1" s="745" t="s">
        <v>396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</row>
    <row r="2" spans="1:18" ht="19.5" thickBot="1" x14ac:dyDescent="0.25">
      <c r="A2" s="476"/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67"/>
      <c r="R2" s="476"/>
    </row>
    <row r="3" spans="1:18" ht="13.5" customHeight="1" x14ac:dyDescent="0.15">
      <c r="A3" s="738" t="s">
        <v>330</v>
      </c>
      <c r="B3" s="640"/>
      <c r="C3" s="739"/>
      <c r="D3" s="466"/>
      <c r="E3" s="736" t="s">
        <v>329</v>
      </c>
      <c r="F3" s="737"/>
      <c r="G3" s="746" t="s">
        <v>328</v>
      </c>
      <c r="H3" s="747"/>
      <c r="I3" s="748"/>
      <c r="J3" s="464" t="s">
        <v>327</v>
      </c>
      <c r="K3" s="733" t="s">
        <v>326</v>
      </c>
      <c r="L3" s="734"/>
      <c r="M3" s="735"/>
      <c r="N3" s="465" t="s">
        <v>325</v>
      </c>
      <c r="O3" s="464" t="s">
        <v>324</v>
      </c>
      <c r="P3" s="731" t="s">
        <v>323</v>
      </c>
      <c r="Q3" s="726" t="s">
        <v>322</v>
      </c>
      <c r="R3" s="752" t="s">
        <v>321</v>
      </c>
    </row>
    <row r="4" spans="1:18" x14ac:dyDescent="0.15">
      <c r="A4" s="740"/>
      <c r="B4" s="741"/>
      <c r="C4" s="742"/>
      <c r="D4" s="462" t="s">
        <v>320</v>
      </c>
      <c r="E4" s="460" t="s">
        <v>319</v>
      </c>
      <c r="F4" s="459" t="s">
        <v>318</v>
      </c>
      <c r="G4" s="729" t="s">
        <v>317</v>
      </c>
      <c r="H4" s="729" t="s">
        <v>316</v>
      </c>
      <c r="I4" s="458" t="s">
        <v>93</v>
      </c>
      <c r="J4" s="461" t="s">
        <v>314</v>
      </c>
      <c r="K4" s="729" t="s">
        <v>317</v>
      </c>
      <c r="L4" s="729" t="s">
        <v>316</v>
      </c>
      <c r="M4" s="458" t="s">
        <v>93</v>
      </c>
      <c r="N4" s="457" t="s">
        <v>315</v>
      </c>
      <c r="O4" s="456" t="s">
        <v>314</v>
      </c>
      <c r="P4" s="732"/>
      <c r="Q4" s="727"/>
      <c r="R4" s="753"/>
    </row>
    <row r="5" spans="1:18" x14ac:dyDescent="0.15">
      <c r="A5" s="743"/>
      <c r="B5" s="641"/>
      <c r="C5" s="744"/>
      <c r="D5" s="172" t="s">
        <v>313</v>
      </c>
      <c r="E5" s="454"/>
      <c r="F5" s="453" t="s">
        <v>312</v>
      </c>
      <c r="G5" s="730"/>
      <c r="H5" s="730"/>
      <c r="I5" s="451" t="s">
        <v>311</v>
      </c>
      <c r="J5" s="452" t="s">
        <v>310</v>
      </c>
      <c r="K5" s="730"/>
      <c r="L5" s="730"/>
      <c r="M5" s="451" t="s">
        <v>309</v>
      </c>
      <c r="N5" s="450" t="s">
        <v>308</v>
      </c>
      <c r="O5" s="449" t="s">
        <v>307</v>
      </c>
      <c r="P5" s="730"/>
      <c r="Q5" s="728"/>
      <c r="R5" s="754"/>
    </row>
    <row r="6" spans="1:18" ht="21" customHeight="1" x14ac:dyDescent="0.15">
      <c r="A6" s="443" t="s">
        <v>306</v>
      </c>
      <c r="B6" s="462">
        <v>59</v>
      </c>
      <c r="C6" s="413">
        <v>1984</v>
      </c>
      <c r="D6" s="411">
        <v>1201122</v>
      </c>
      <c r="E6" s="411">
        <v>181385</v>
      </c>
      <c r="F6" s="429">
        <v>226700</v>
      </c>
      <c r="G6" s="433" t="s">
        <v>304</v>
      </c>
      <c r="H6" s="433" t="s">
        <v>304</v>
      </c>
      <c r="I6" s="419">
        <v>4654</v>
      </c>
      <c r="J6" s="419">
        <f t="shared" ref="J6:J42" si="0">F6+I6</f>
        <v>231354</v>
      </c>
      <c r="K6" s="433" t="s">
        <v>303</v>
      </c>
      <c r="L6" s="433" t="s">
        <v>303</v>
      </c>
      <c r="M6" s="433" t="s">
        <v>304</v>
      </c>
      <c r="N6" s="448" t="s">
        <v>304</v>
      </c>
      <c r="O6" s="419">
        <v>181276</v>
      </c>
      <c r="P6" s="411">
        <v>204698</v>
      </c>
      <c r="Q6" s="419">
        <v>76837</v>
      </c>
      <c r="R6" s="447" t="s">
        <v>304</v>
      </c>
    </row>
    <row r="7" spans="1:18" ht="21" customHeight="1" x14ac:dyDescent="0.15">
      <c r="A7" s="455"/>
      <c r="B7" s="172">
        <f t="shared" ref="B7:C10" si="1">B6+1</f>
        <v>60</v>
      </c>
      <c r="C7" s="440">
        <f t="shared" si="1"/>
        <v>1985</v>
      </c>
      <c r="D7" s="415">
        <v>1186442</v>
      </c>
      <c r="E7" s="415">
        <v>179637</v>
      </c>
      <c r="F7" s="345">
        <v>224500</v>
      </c>
      <c r="G7" s="433" t="s">
        <v>304</v>
      </c>
      <c r="H7" s="433" t="s">
        <v>304</v>
      </c>
      <c r="I7" s="417">
        <v>5004</v>
      </c>
      <c r="J7" s="417">
        <f t="shared" si="0"/>
        <v>229504</v>
      </c>
      <c r="K7" s="439" t="s">
        <v>303</v>
      </c>
      <c r="L7" s="439" t="s">
        <v>303</v>
      </c>
      <c r="M7" s="439" t="s">
        <v>304</v>
      </c>
      <c r="N7" s="446" t="s">
        <v>304</v>
      </c>
      <c r="O7" s="417">
        <v>178498</v>
      </c>
      <c r="P7" s="415">
        <v>203114</v>
      </c>
      <c r="Q7" s="417">
        <v>78983</v>
      </c>
      <c r="R7" s="445" t="s">
        <v>304</v>
      </c>
    </row>
    <row r="8" spans="1:18" ht="21" customHeight="1" x14ac:dyDescent="0.15">
      <c r="A8" s="463"/>
      <c r="B8" s="462">
        <f t="shared" si="1"/>
        <v>61</v>
      </c>
      <c r="C8" s="413">
        <f t="shared" si="1"/>
        <v>1986</v>
      </c>
      <c r="D8" s="411">
        <v>1199194</v>
      </c>
      <c r="E8" s="411">
        <v>183203</v>
      </c>
      <c r="F8" s="429">
        <v>229000</v>
      </c>
      <c r="G8" s="436" t="s">
        <v>304</v>
      </c>
      <c r="H8" s="436" t="s">
        <v>304</v>
      </c>
      <c r="I8" s="419">
        <v>5054</v>
      </c>
      <c r="J8" s="419">
        <f t="shared" si="0"/>
        <v>234054</v>
      </c>
      <c r="K8" s="433" t="s">
        <v>303</v>
      </c>
      <c r="L8" s="433" t="s">
        <v>303</v>
      </c>
      <c r="M8" s="419">
        <v>168408</v>
      </c>
      <c r="N8" s="442">
        <v>10332</v>
      </c>
      <c r="O8" s="419">
        <f t="shared" ref="O8:O42" si="2">SUM(M8:N8)</f>
        <v>178740</v>
      </c>
      <c r="P8" s="411">
        <v>205830</v>
      </c>
      <c r="Q8" s="419">
        <v>78887</v>
      </c>
      <c r="R8" s="441">
        <v>8343</v>
      </c>
    </row>
    <row r="9" spans="1:18" ht="21" customHeight="1" x14ac:dyDescent="0.15">
      <c r="A9" s="463"/>
      <c r="B9" s="462">
        <f t="shared" si="1"/>
        <v>62</v>
      </c>
      <c r="C9" s="413">
        <f t="shared" si="1"/>
        <v>1987</v>
      </c>
      <c r="D9" s="411">
        <v>1195286</v>
      </c>
      <c r="E9" s="411">
        <v>154872</v>
      </c>
      <c r="F9" s="429">
        <v>193600</v>
      </c>
      <c r="G9" s="433" t="s">
        <v>304</v>
      </c>
      <c r="H9" s="433" t="s">
        <v>304</v>
      </c>
      <c r="I9" s="444">
        <v>5350</v>
      </c>
      <c r="J9" s="419">
        <f t="shared" si="0"/>
        <v>198950</v>
      </c>
      <c r="K9" s="433" t="s">
        <v>303</v>
      </c>
      <c r="L9" s="433" t="s">
        <v>303</v>
      </c>
      <c r="M9" s="419">
        <v>154727</v>
      </c>
      <c r="N9" s="442">
        <v>14800</v>
      </c>
      <c r="O9" s="419">
        <f t="shared" si="2"/>
        <v>169527</v>
      </c>
      <c r="P9" s="411">
        <v>190466</v>
      </c>
      <c r="Q9" s="419">
        <v>54577</v>
      </c>
      <c r="R9" s="441">
        <v>8090</v>
      </c>
    </row>
    <row r="10" spans="1:18" ht="21" customHeight="1" x14ac:dyDescent="0.15">
      <c r="A10" s="463"/>
      <c r="B10" s="462">
        <f t="shared" si="1"/>
        <v>63</v>
      </c>
      <c r="C10" s="413">
        <f t="shared" si="1"/>
        <v>1988</v>
      </c>
      <c r="D10" s="411">
        <v>1198200</v>
      </c>
      <c r="E10" s="411">
        <v>186030</v>
      </c>
      <c r="F10" s="429">
        <v>232500</v>
      </c>
      <c r="G10" s="433" t="s">
        <v>304</v>
      </c>
      <c r="H10" s="433" t="s">
        <v>304</v>
      </c>
      <c r="I10" s="419">
        <v>5796</v>
      </c>
      <c r="J10" s="419">
        <f t="shared" si="0"/>
        <v>238296</v>
      </c>
      <c r="K10" s="433" t="s">
        <v>303</v>
      </c>
      <c r="L10" s="433" t="s">
        <v>303</v>
      </c>
      <c r="M10" s="419">
        <v>170324</v>
      </c>
      <c r="N10" s="442">
        <v>11984</v>
      </c>
      <c r="O10" s="419">
        <f t="shared" si="2"/>
        <v>182308</v>
      </c>
      <c r="P10" s="411">
        <v>208273</v>
      </c>
      <c r="Q10" s="419">
        <v>78272</v>
      </c>
      <c r="R10" s="441">
        <v>8501</v>
      </c>
    </row>
    <row r="11" spans="1:18" ht="21" customHeight="1" x14ac:dyDescent="0.15">
      <c r="A11" s="443" t="s">
        <v>305</v>
      </c>
      <c r="B11" s="462" t="s">
        <v>35</v>
      </c>
      <c r="C11" s="413">
        <f t="shared" ref="C11:C38" si="3">C10+1</f>
        <v>1989</v>
      </c>
      <c r="D11" s="411">
        <v>1197279</v>
      </c>
      <c r="E11" s="411">
        <v>185258</v>
      </c>
      <c r="F11" s="429">
        <v>231600</v>
      </c>
      <c r="G11" s="433" t="s">
        <v>304</v>
      </c>
      <c r="H11" s="433" t="s">
        <v>304</v>
      </c>
      <c r="I11" s="419">
        <v>10797</v>
      </c>
      <c r="J11" s="419">
        <f t="shared" si="0"/>
        <v>242397</v>
      </c>
      <c r="K11" s="433" t="s">
        <v>303</v>
      </c>
      <c r="L11" s="433" t="s">
        <v>303</v>
      </c>
      <c r="M11" s="419">
        <v>172889</v>
      </c>
      <c r="N11" s="442">
        <v>12684</v>
      </c>
      <c r="O11" s="419">
        <f t="shared" si="2"/>
        <v>185573</v>
      </c>
      <c r="P11" s="411">
        <v>210843</v>
      </c>
      <c r="Q11" s="419">
        <v>76345</v>
      </c>
      <c r="R11" s="441">
        <v>8594</v>
      </c>
    </row>
    <row r="12" spans="1:18" ht="21" customHeight="1" x14ac:dyDescent="0.15">
      <c r="A12" s="455"/>
      <c r="B12" s="172">
        <v>2</v>
      </c>
      <c r="C12" s="440">
        <f t="shared" si="3"/>
        <v>1990</v>
      </c>
      <c r="D12" s="415">
        <v>1176187</v>
      </c>
      <c r="E12" s="415">
        <v>174206</v>
      </c>
      <c r="F12" s="345">
        <v>217800</v>
      </c>
      <c r="G12" s="439" t="s">
        <v>304</v>
      </c>
      <c r="H12" s="439" t="s">
        <v>304</v>
      </c>
      <c r="I12" s="417">
        <v>23775</v>
      </c>
      <c r="J12" s="417">
        <f t="shared" si="0"/>
        <v>241575</v>
      </c>
      <c r="K12" s="439" t="s">
        <v>303</v>
      </c>
      <c r="L12" s="439" t="s">
        <v>303</v>
      </c>
      <c r="M12" s="417">
        <v>167409</v>
      </c>
      <c r="N12" s="438">
        <v>12088</v>
      </c>
      <c r="O12" s="417">
        <f t="shared" si="2"/>
        <v>179497</v>
      </c>
      <c r="P12" s="415">
        <v>205900</v>
      </c>
      <c r="Q12" s="417">
        <v>75411</v>
      </c>
      <c r="R12" s="437">
        <v>9286</v>
      </c>
    </row>
    <row r="13" spans="1:18" ht="21" customHeight="1" x14ac:dyDescent="0.15">
      <c r="A13" s="463"/>
      <c r="B13" s="462">
        <f t="shared" ref="B13:B21" si="4">B12+1</f>
        <v>3</v>
      </c>
      <c r="C13" s="413">
        <f t="shared" si="3"/>
        <v>1991</v>
      </c>
      <c r="D13" s="411">
        <v>1175254</v>
      </c>
      <c r="E13" s="411">
        <v>178666</v>
      </c>
      <c r="F13" s="429">
        <v>223300</v>
      </c>
      <c r="G13" s="436" t="s">
        <v>304</v>
      </c>
      <c r="H13" s="436" t="s">
        <v>304</v>
      </c>
      <c r="I13" s="419">
        <v>22259</v>
      </c>
      <c r="J13" s="419">
        <f t="shared" si="0"/>
        <v>245559</v>
      </c>
      <c r="K13" s="433" t="s">
        <v>303</v>
      </c>
      <c r="L13" s="433" t="s">
        <v>303</v>
      </c>
      <c r="M13" s="419">
        <v>168205</v>
      </c>
      <c r="N13" s="442">
        <v>13620</v>
      </c>
      <c r="O13" s="419">
        <f t="shared" si="2"/>
        <v>181825</v>
      </c>
      <c r="P13" s="411">
        <v>206308</v>
      </c>
      <c r="Q13" s="419">
        <v>72199</v>
      </c>
      <c r="R13" s="441">
        <v>9593</v>
      </c>
    </row>
    <row r="14" spans="1:18" ht="21" customHeight="1" x14ac:dyDescent="0.15">
      <c r="A14" s="463"/>
      <c r="B14" s="462">
        <f t="shared" si="4"/>
        <v>4</v>
      </c>
      <c r="C14" s="413">
        <f t="shared" si="3"/>
        <v>1992</v>
      </c>
      <c r="D14" s="411">
        <v>1183136</v>
      </c>
      <c r="E14" s="411">
        <v>184117</v>
      </c>
      <c r="F14" s="429">
        <v>230100</v>
      </c>
      <c r="G14" s="433" t="s">
        <v>304</v>
      </c>
      <c r="H14" s="433" t="s">
        <v>304</v>
      </c>
      <c r="I14" s="419">
        <v>25279</v>
      </c>
      <c r="J14" s="419">
        <f t="shared" si="0"/>
        <v>255379</v>
      </c>
      <c r="K14" s="433" t="s">
        <v>303</v>
      </c>
      <c r="L14" s="433" t="s">
        <v>303</v>
      </c>
      <c r="M14" s="419">
        <v>175673</v>
      </c>
      <c r="N14" s="442">
        <v>14884</v>
      </c>
      <c r="O14" s="419">
        <f t="shared" si="2"/>
        <v>190557</v>
      </c>
      <c r="P14" s="411">
        <v>212651</v>
      </c>
      <c r="Q14" s="419">
        <v>71779</v>
      </c>
      <c r="R14" s="441">
        <v>9576</v>
      </c>
    </row>
    <row r="15" spans="1:18" ht="21" customHeight="1" x14ac:dyDescent="0.15">
      <c r="A15" s="463"/>
      <c r="B15" s="462">
        <f t="shared" si="4"/>
        <v>5</v>
      </c>
      <c r="C15" s="413">
        <f t="shared" si="3"/>
        <v>1993</v>
      </c>
      <c r="D15" s="411">
        <v>1166653</v>
      </c>
      <c r="E15" s="411">
        <v>182161</v>
      </c>
      <c r="F15" s="429">
        <v>227700</v>
      </c>
      <c r="G15" s="433" t="s">
        <v>304</v>
      </c>
      <c r="H15" s="433" t="s">
        <v>304</v>
      </c>
      <c r="I15" s="419">
        <v>22520</v>
      </c>
      <c r="J15" s="419">
        <f t="shared" si="0"/>
        <v>250220</v>
      </c>
      <c r="K15" s="433" t="s">
        <v>303</v>
      </c>
      <c r="L15" s="433" t="s">
        <v>303</v>
      </c>
      <c r="M15" s="419">
        <v>175308</v>
      </c>
      <c r="N15" s="442">
        <v>14517</v>
      </c>
      <c r="O15" s="419">
        <f t="shared" si="2"/>
        <v>189825</v>
      </c>
      <c r="P15" s="411">
        <v>211237</v>
      </c>
      <c r="Q15" s="419">
        <v>69789</v>
      </c>
      <c r="R15" s="441">
        <v>9243</v>
      </c>
    </row>
    <row r="16" spans="1:18" ht="21" customHeight="1" x14ac:dyDescent="0.15">
      <c r="A16" s="463"/>
      <c r="B16" s="462">
        <f t="shared" si="4"/>
        <v>6</v>
      </c>
      <c r="C16" s="413">
        <f t="shared" si="3"/>
        <v>1994</v>
      </c>
      <c r="D16" s="411">
        <v>1140172</v>
      </c>
      <c r="E16" s="411">
        <v>173657</v>
      </c>
      <c r="F16" s="429">
        <v>217100</v>
      </c>
      <c r="G16" s="433" t="s">
        <v>304</v>
      </c>
      <c r="H16" s="433" t="s">
        <v>304</v>
      </c>
      <c r="I16" s="419">
        <v>21775</v>
      </c>
      <c r="J16" s="419">
        <f t="shared" si="0"/>
        <v>238875</v>
      </c>
      <c r="K16" s="433" t="s">
        <v>303</v>
      </c>
      <c r="L16" s="433" t="s">
        <v>303</v>
      </c>
      <c r="M16" s="419">
        <v>164557</v>
      </c>
      <c r="N16" s="442">
        <v>14959</v>
      </c>
      <c r="O16" s="419">
        <f t="shared" si="2"/>
        <v>179516</v>
      </c>
      <c r="P16" s="411">
        <v>200413</v>
      </c>
      <c r="Q16" s="419">
        <v>63249</v>
      </c>
      <c r="R16" s="441">
        <v>9728</v>
      </c>
    </row>
    <row r="17" spans="1:18" ht="21" customHeight="1" x14ac:dyDescent="0.15">
      <c r="A17" s="455"/>
      <c r="B17" s="172">
        <f t="shared" si="4"/>
        <v>7</v>
      </c>
      <c r="C17" s="440">
        <f t="shared" si="3"/>
        <v>1995</v>
      </c>
      <c r="D17" s="415">
        <v>1122018</v>
      </c>
      <c r="E17" s="415">
        <v>170572</v>
      </c>
      <c r="F17" s="345">
        <v>213200</v>
      </c>
      <c r="G17" s="439" t="s">
        <v>304</v>
      </c>
      <c r="H17" s="439" t="s">
        <v>304</v>
      </c>
      <c r="I17" s="417">
        <v>26856</v>
      </c>
      <c r="J17" s="417">
        <f t="shared" si="0"/>
        <v>240056</v>
      </c>
      <c r="K17" s="439" t="s">
        <v>303</v>
      </c>
      <c r="L17" s="439" t="s">
        <v>303</v>
      </c>
      <c r="M17" s="417">
        <v>168379</v>
      </c>
      <c r="N17" s="438">
        <v>15236</v>
      </c>
      <c r="O17" s="417">
        <f t="shared" si="2"/>
        <v>183615</v>
      </c>
      <c r="P17" s="415">
        <v>203152</v>
      </c>
      <c r="Q17" s="417">
        <v>60605</v>
      </c>
      <c r="R17" s="437">
        <v>9377</v>
      </c>
    </row>
    <row r="18" spans="1:18" ht="21" customHeight="1" x14ac:dyDescent="0.15">
      <c r="A18" s="463"/>
      <c r="B18" s="462">
        <f t="shared" si="4"/>
        <v>8</v>
      </c>
      <c r="C18" s="413">
        <f t="shared" si="3"/>
        <v>1996</v>
      </c>
      <c r="D18" s="411">
        <v>1123204</v>
      </c>
      <c r="E18" s="411">
        <v>170062</v>
      </c>
      <c r="F18" s="429">
        <v>212600</v>
      </c>
      <c r="G18" s="436" t="s">
        <v>304</v>
      </c>
      <c r="H18" s="436" t="s">
        <v>304</v>
      </c>
      <c r="I18" s="419">
        <v>26721</v>
      </c>
      <c r="J18" s="419">
        <f t="shared" si="0"/>
        <v>239321</v>
      </c>
      <c r="K18" s="433" t="s">
        <v>303</v>
      </c>
      <c r="L18" s="433" t="s">
        <v>303</v>
      </c>
      <c r="M18" s="419">
        <v>167069</v>
      </c>
      <c r="N18" s="442">
        <v>14236</v>
      </c>
      <c r="O18" s="419">
        <f t="shared" si="2"/>
        <v>181305</v>
      </c>
      <c r="P18" s="411">
        <v>201872</v>
      </c>
      <c r="Q18" s="419">
        <v>59398</v>
      </c>
      <c r="R18" s="441">
        <v>9801</v>
      </c>
    </row>
    <row r="19" spans="1:18" ht="21" customHeight="1" x14ac:dyDescent="0.15">
      <c r="A19" s="463"/>
      <c r="B19" s="462">
        <f t="shared" si="4"/>
        <v>9</v>
      </c>
      <c r="C19" s="413">
        <f t="shared" si="3"/>
        <v>1997</v>
      </c>
      <c r="D19" s="411">
        <v>1095402</v>
      </c>
      <c r="E19" s="411">
        <v>167731</v>
      </c>
      <c r="F19" s="429">
        <v>209700</v>
      </c>
      <c r="G19" s="433" t="s">
        <v>304</v>
      </c>
      <c r="H19" s="433" t="s">
        <v>304</v>
      </c>
      <c r="I19" s="419">
        <v>26402</v>
      </c>
      <c r="J19" s="419">
        <f t="shared" si="0"/>
        <v>236102</v>
      </c>
      <c r="K19" s="433" t="s">
        <v>303</v>
      </c>
      <c r="L19" s="433" t="s">
        <v>303</v>
      </c>
      <c r="M19" s="419">
        <v>163920</v>
      </c>
      <c r="N19" s="442">
        <v>13770</v>
      </c>
      <c r="O19" s="419">
        <f t="shared" si="2"/>
        <v>177690</v>
      </c>
      <c r="P19" s="411">
        <v>198686</v>
      </c>
      <c r="Q19" s="419">
        <v>58470</v>
      </c>
      <c r="R19" s="441">
        <v>9438</v>
      </c>
    </row>
    <row r="20" spans="1:18" ht="21" customHeight="1" x14ac:dyDescent="0.15">
      <c r="A20" s="463"/>
      <c r="B20" s="462">
        <f t="shared" si="4"/>
        <v>10</v>
      </c>
      <c r="C20" s="413">
        <f t="shared" si="3"/>
        <v>1998</v>
      </c>
      <c r="D20" s="411">
        <v>1067533</v>
      </c>
      <c r="E20" s="411">
        <v>157599</v>
      </c>
      <c r="F20" s="429">
        <v>197000</v>
      </c>
      <c r="G20" s="433" t="s">
        <v>304</v>
      </c>
      <c r="H20" s="433" t="s">
        <v>304</v>
      </c>
      <c r="I20" s="419">
        <v>26329</v>
      </c>
      <c r="J20" s="419">
        <f t="shared" si="0"/>
        <v>223329</v>
      </c>
      <c r="K20" s="433" t="s">
        <v>303</v>
      </c>
      <c r="L20" s="433" t="s">
        <v>303</v>
      </c>
      <c r="M20" s="419">
        <v>152635</v>
      </c>
      <c r="N20" s="442">
        <v>14570</v>
      </c>
      <c r="O20" s="419">
        <f t="shared" si="2"/>
        <v>167205</v>
      </c>
      <c r="P20" s="411">
        <v>189888</v>
      </c>
      <c r="Q20" s="419">
        <v>56900</v>
      </c>
      <c r="R20" s="441">
        <v>9647</v>
      </c>
    </row>
    <row r="21" spans="1:18" ht="21" customHeight="1" x14ac:dyDescent="0.15">
      <c r="A21" s="463"/>
      <c r="B21" s="462">
        <f t="shared" si="4"/>
        <v>11</v>
      </c>
      <c r="C21" s="413">
        <f t="shared" si="3"/>
        <v>1999</v>
      </c>
      <c r="D21" s="411">
        <v>1045408</v>
      </c>
      <c r="E21" s="411">
        <v>154872</v>
      </c>
      <c r="F21" s="429">
        <v>193600</v>
      </c>
      <c r="G21" s="433" t="s">
        <v>304</v>
      </c>
      <c r="H21" s="433" t="s">
        <v>304</v>
      </c>
      <c r="I21" s="419">
        <v>29587</v>
      </c>
      <c r="J21" s="419">
        <f t="shared" si="0"/>
        <v>223187</v>
      </c>
      <c r="K21" s="433" t="s">
        <v>303</v>
      </c>
      <c r="L21" s="433" t="s">
        <v>303</v>
      </c>
      <c r="M21" s="419">
        <v>154727</v>
      </c>
      <c r="N21" s="442">
        <v>14800</v>
      </c>
      <c r="O21" s="419">
        <f t="shared" si="2"/>
        <v>169527</v>
      </c>
      <c r="P21" s="411">
        <v>190466</v>
      </c>
      <c r="Q21" s="419">
        <v>54577</v>
      </c>
      <c r="R21" s="441">
        <v>10400</v>
      </c>
    </row>
    <row r="22" spans="1:18" ht="21" customHeight="1" x14ac:dyDescent="0.15">
      <c r="A22" s="455"/>
      <c r="B22" s="172">
        <v>12</v>
      </c>
      <c r="C22" s="440">
        <f t="shared" si="3"/>
        <v>2000</v>
      </c>
      <c r="D22" s="415">
        <v>1061475</v>
      </c>
      <c r="E22" s="415">
        <v>151350</v>
      </c>
      <c r="F22" s="345">
        <v>189188</v>
      </c>
      <c r="G22" s="439" t="s">
        <v>304</v>
      </c>
      <c r="H22" s="439" t="s">
        <v>304</v>
      </c>
      <c r="I22" s="417">
        <v>34545</v>
      </c>
      <c r="J22" s="417">
        <f t="shared" si="0"/>
        <v>223733</v>
      </c>
      <c r="K22" s="439" t="s">
        <v>303</v>
      </c>
      <c r="L22" s="439" t="s">
        <v>303</v>
      </c>
      <c r="M22" s="417">
        <v>154771</v>
      </c>
      <c r="N22" s="438">
        <v>15231</v>
      </c>
      <c r="O22" s="417">
        <f t="shared" si="2"/>
        <v>170002</v>
      </c>
      <c r="P22" s="415">
        <v>176355</v>
      </c>
      <c r="Q22" s="417">
        <v>53682</v>
      </c>
      <c r="R22" s="437">
        <v>14025</v>
      </c>
    </row>
    <row r="23" spans="1:18" ht="21" customHeight="1" x14ac:dyDescent="0.15">
      <c r="A23" s="426"/>
      <c r="B23" s="425">
        <v>13</v>
      </c>
      <c r="C23" s="424">
        <f t="shared" si="3"/>
        <v>2001</v>
      </c>
      <c r="D23" s="422">
        <v>1027353</v>
      </c>
      <c r="E23" s="421">
        <v>153560</v>
      </c>
      <c r="F23" s="431">
        <v>191950</v>
      </c>
      <c r="G23" s="436" t="s">
        <v>304</v>
      </c>
      <c r="H23" s="436" t="s">
        <v>304</v>
      </c>
      <c r="I23" s="422">
        <v>31682</v>
      </c>
      <c r="J23" s="422">
        <f t="shared" si="0"/>
        <v>223632</v>
      </c>
      <c r="K23" s="436" t="s">
        <v>303</v>
      </c>
      <c r="L23" s="436" t="s">
        <v>303</v>
      </c>
      <c r="M23" s="422">
        <v>154108</v>
      </c>
      <c r="N23" s="435">
        <v>15690</v>
      </c>
      <c r="O23" s="422">
        <f t="shared" si="2"/>
        <v>169798</v>
      </c>
      <c r="P23" s="421">
        <v>189044</v>
      </c>
      <c r="Q23" s="422">
        <v>52102</v>
      </c>
      <c r="R23" s="434">
        <v>14188</v>
      </c>
    </row>
    <row r="24" spans="1:18" ht="21" customHeight="1" x14ac:dyDescent="0.15">
      <c r="A24" s="463"/>
      <c r="B24" s="462">
        <v>14</v>
      </c>
      <c r="C24" s="401">
        <f t="shared" si="3"/>
        <v>2002</v>
      </c>
      <c r="D24" s="419">
        <v>999465</v>
      </c>
      <c r="E24" s="411">
        <v>147683</v>
      </c>
      <c r="F24" s="429">
        <f t="shared" ref="F24:F42" si="5">E24/0.8</f>
        <v>184603.75</v>
      </c>
      <c r="G24" s="433" t="s">
        <v>304</v>
      </c>
      <c r="H24" s="433" t="s">
        <v>304</v>
      </c>
      <c r="I24" s="411">
        <v>35300</v>
      </c>
      <c r="J24" s="419">
        <f t="shared" si="0"/>
        <v>219903.75</v>
      </c>
      <c r="K24" s="432" t="s">
        <v>303</v>
      </c>
      <c r="L24" s="432" t="s">
        <v>303</v>
      </c>
      <c r="M24" s="411">
        <v>149253</v>
      </c>
      <c r="N24" s="428">
        <v>14995</v>
      </c>
      <c r="O24" s="419">
        <f t="shared" si="2"/>
        <v>164248</v>
      </c>
      <c r="P24" s="411">
        <v>186125</v>
      </c>
      <c r="Q24" s="411">
        <v>55962</v>
      </c>
      <c r="R24" s="410">
        <v>13507</v>
      </c>
    </row>
    <row r="25" spans="1:18" ht="21" customHeight="1" x14ac:dyDescent="0.15">
      <c r="A25" s="463"/>
      <c r="B25" s="462">
        <v>15</v>
      </c>
      <c r="C25" s="401">
        <f t="shared" si="3"/>
        <v>2003</v>
      </c>
      <c r="D25" s="419">
        <v>981100</v>
      </c>
      <c r="E25" s="411">
        <v>142791</v>
      </c>
      <c r="F25" s="429">
        <f t="shared" si="5"/>
        <v>178488.75</v>
      </c>
      <c r="G25" s="433" t="s">
        <v>304</v>
      </c>
      <c r="H25" s="433" t="s">
        <v>304</v>
      </c>
      <c r="I25" s="411">
        <v>38221</v>
      </c>
      <c r="J25" s="419">
        <f t="shared" si="0"/>
        <v>216709.75</v>
      </c>
      <c r="K25" s="432" t="s">
        <v>303</v>
      </c>
      <c r="L25" s="432" t="s">
        <v>303</v>
      </c>
      <c r="M25" s="411">
        <v>146209</v>
      </c>
      <c r="N25" s="428">
        <v>17203</v>
      </c>
      <c r="O25" s="419">
        <f t="shared" si="2"/>
        <v>163412</v>
      </c>
      <c r="P25" s="411">
        <v>182290</v>
      </c>
      <c r="Q25" s="411">
        <v>47171</v>
      </c>
      <c r="R25" s="410">
        <v>14693</v>
      </c>
    </row>
    <row r="26" spans="1:18" ht="21" customHeight="1" x14ac:dyDescent="0.15">
      <c r="A26" s="463"/>
      <c r="B26" s="462">
        <v>16</v>
      </c>
      <c r="C26" s="401">
        <f t="shared" si="3"/>
        <v>2004</v>
      </c>
      <c r="D26" s="419">
        <v>953919</v>
      </c>
      <c r="E26" s="411">
        <v>137806</v>
      </c>
      <c r="F26" s="429">
        <f t="shared" si="5"/>
        <v>172257.5</v>
      </c>
      <c r="G26" s="433" t="s">
        <v>304</v>
      </c>
      <c r="H26" s="433" t="s">
        <v>304</v>
      </c>
      <c r="I26" s="411">
        <v>37328</v>
      </c>
      <c r="J26" s="419">
        <f t="shared" si="0"/>
        <v>209585.5</v>
      </c>
      <c r="K26" s="432" t="s">
        <v>303</v>
      </c>
      <c r="L26" s="432" t="s">
        <v>303</v>
      </c>
      <c r="M26" s="411">
        <v>141062</v>
      </c>
      <c r="N26" s="428">
        <v>17093</v>
      </c>
      <c r="O26" s="419">
        <f t="shared" si="2"/>
        <v>158155</v>
      </c>
      <c r="P26" s="411">
        <v>175697</v>
      </c>
      <c r="Q26" s="411">
        <v>42709</v>
      </c>
      <c r="R26" s="410">
        <v>14474</v>
      </c>
    </row>
    <row r="27" spans="1:18" ht="21" customHeight="1" x14ac:dyDescent="0.15">
      <c r="A27" s="455"/>
      <c r="B27" s="172">
        <v>17</v>
      </c>
      <c r="C27" s="401">
        <f t="shared" si="3"/>
        <v>2005</v>
      </c>
      <c r="D27" s="417">
        <v>938763</v>
      </c>
      <c r="E27" s="415">
        <v>140288</v>
      </c>
      <c r="F27" s="345">
        <f t="shared" si="5"/>
        <v>175360</v>
      </c>
      <c r="G27" s="417">
        <v>3569</v>
      </c>
      <c r="H27" s="415">
        <v>36525</v>
      </c>
      <c r="I27" s="415">
        <f t="shared" ref="I27:I42" si="6">SUM(G27:H27)</f>
        <v>40094</v>
      </c>
      <c r="J27" s="417">
        <f t="shared" si="0"/>
        <v>215454</v>
      </c>
      <c r="K27" s="415">
        <v>29258</v>
      </c>
      <c r="L27" s="415">
        <v>117530</v>
      </c>
      <c r="M27" s="415">
        <f t="shared" ref="M27:M42" si="7">SUM(K27:L27)</f>
        <v>146788</v>
      </c>
      <c r="N27" s="427">
        <v>16880</v>
      </c>
      <c r="O27" s="417">
        <f t="shared" si="2"/>
        <v>163668</v>
      </c>
      <c r="P27" s="415">
        <v>193313</v>
      </c>
      <c r="Q27" s="415">
        <v>39862</v>
      </c>
      <c r="R27" s="414">
        <v>14024</v>
      </c>
    </row>
    <row r="28" spans="1:18" ht="21" customHeight="1" x14ac:dyDescent="0.15">
      <c r="A28" s="426"/>
      <c r="B28" s="425">
        <v>18</v>
      </c>
      <c r="C28" s="424">
        <f t="shared" si="3"/>
        <v>2006</v>
      </c>
      <c r="D28" s="422">
        <v>941570</v>
      </c>
      <c r="E28" s="421">
        <v>134029</v>
      </c>
      <c r="F28" s="431">
        <f t="shared" si="5"/>
        <v>167536.25</v>
      </c>
      <c r="G28" s="421">
        <v>3405</v>
      </c>
      <c r="H28" s="421">
        <v>35338</v>
      </c>
      <c r="I28" s="422">
        <f t="shared" si="6"/>
        <v>38743</v>
      </c>
      <c r="J28" s="422">
        <f t="shared" si="0"/>
        <v>206279.25</v>
      </c>
      <c r="K28" s="421">
        <v>31778</v>
      </c>
      <c r="L28" s="421">
        <v>109097</v>
      </c>
      <c r="M28" s="422">
        <f t="shared" si="7"/>
        <v>140875</v>
      </c>
      <c r="N28" s="430">
        <v>17219</v>
      </c>
      <c r="O28" s="422">
        <f t="shared" si="2"/>
        <v>158094</v>
      </c>
      <c r="P28" s="421">
        <v>166843</v>
      </c>
      <c r="Q28" s="421">
        <v>40337</v>
      </c>
      <c r="R28" s="420">
        <v>13528</v>
      </c>
    </row>
    <row r="29" spans="1:18" ht="21" customHeight="1" x14ac:dyDescent="0.15">
      <c r="A29" s="463"/>
      <c r="B29" s="462">
        <v>19</v>
      </c>
      <c r="C29" s="401">
        <f t="shared" si="3"/>
        <v>2007</v>
      </c>
      <c r="D29" s="419">
        <v>927112</v>
      </c>
      <c r="E29" s="411">
        <v>131580</v>
      </c>
      <c r="F29" s="429">
        <f t="shared" si="5"/>
        <v>164475</v>
      </c>
      <c r="G29" s="411">
        <v>3442</v>
      </c>
      <c r="H29" s="411">
        <v>37432</v>
      </c>
      <c r="I29" s="419">
        <f t="shared" si="6"/>
        <v>40874</v>
      </c>
      <c r="J29" s="419">
        <f t="shared" si="0"/>
        <v>205349</v>
      </c>
      <c r="K29" s="411">
        <v>28451</v>
      </c>
      <c r="L29" s="411">
        <v>110988</v>
      </c>
      <c r="M29" s="419">
        <f t="shared" si="7"/>
        <v>139439</v>
      </c>
      <c r="N29" s="428">
        <v>16763</v>
      </c>
      <c r="O29" s="419">
        <f t="shared" si="2"/>
        <v>156202</v>
      </c>
      <c r="P29" s="411">
        <v>169902</v>
      </c>
      <c r="Q29" s="411">
        <v>40879</v>
      </c>
      <c r="R29" s="410">
        <v>13824</v>
      </c>
    </row>
    <row r="30" spans="1:18" ht="21" customHeight="1" x14ac:dyDescent="0.15">
      <c r="A30" s="463"/>
      <c r="B30" s="462">
        <v>20</v>
      </c>
      <c r="C30" s="401">
        <f t="shared" si="3"/>
        <v>2008</v>
      </c>
      <c r="D30" s="419">
        <v>904813</v>
      </c>
      <c r="E30" s="411">
        <v>132353</v>
      </c>
      <c r="F30" s="412">
        <f t="shared" si="5"/>
        <v>165441.25</v>
      </c>
      <c r="G30" s="411">
        <v>4162</v>
      </c>
      <c r="H30" s="411">
        <v>37171</v>
      </c>
      <c r="I30" s="419">
        <f t="shared" si="6"/>
        <v>41333</v>
      </c>
      <c r="J30" s="419">
        <f t="shared" si="0"/>
        <v>206774.25</v>
      </c>
      <c r="K30" s="411">
        <v>31537</v>
      </c>
      <c r="L30" s="411">
        <v>108595</v>
      </c>
      <c r="M30" s="419">
        <f t="shared" si="7"/>
        <v>140132</v>
      </c>
      <c r="N30" s="428">
        <v>16518</v>
      </c>
      <c r="O30" s="419">
        <f t="shared" si="2"/>
        <v>156650</v>
      </c>
      <c r="P30" s="411">
        <v>163581</v>
      </c>
      <c r="Q30" s="411">
        <v>40308</v>
      </c>
      <c r="R30" s="410">
        <v>13570</v>
      </c>
    </row>
    <row r="31" spans="1:18" ht="21" customHeight="1" x14ac:dyDescent="0.15">
      <c r="A31" s="463"/>
      <c r="B31" s="462">
        <v>21</v>
      </c>
      <c r="C31" s="401">
        <f t="shared" si="3"/>
        <v>2009</v>
      </c>
      <c r="D31" s="419">
        <v>867935</v>
      </c>
      <c r="E31" s="411">
        <v>125240</v>
      </c>
      <c r="F31" s="412">
        <f t="shared" si="5"/>
        <v>156550</v>
      </c>
      <c r="G31" s="411">
        <v>4854</v>
      </c>
      <c r="H31" s="411">
        <v>33446</v>
      </c>
      <c r="I31" s="411">
        <f t="shared" si="6"/>
        <v>38300</v>
      </c>
      <c r="J31" s="411">
        <f t="shared" si="0"/>
        <v>194850</v>
      </c>
      <c r="K31" s="411">
        <v>31677</v>
      </c>
      <c r="L31" s="411">
        <v>97585</v>
      </c>
      <c r="M31" s="411">
        <f t="shared" si="7"/>
        <v>129262</v>
      </c>
      <c r="N31" s="428">
        <v>15771</v>
      </c>
      <c r="O31" s="419">
        <f t="shared" si="2"/>
        <v>145033</v>
      </c>
      <c r="P31" s="411">
        <v>152794</v>
      </c>
      <c r="Q31" s="411">
        <v>37831</v>
      </c>
      <c r="R31" s="410">
        <v>13319</v>
      </c>
    </row>
    <row r="32" spans="1:18" ht="21" customHeight="1" x14ac:dyDescent="0.15">
      <c r="A32" s="455"/>
      <c r="B32" s="172">
        <v>22</v>
      </c>
      <c r="C32" s="401">
        <f t="shared" si="3"/>
        <v>2010</v>
      </c>
      <c r="D32" s="417">
        <v>848926</v>
      </c>
      <c r="E32" s="415">
        <v>130911</v>
      </c>
      <c r="F32" s="416">
        <f t="shared" si="5"/>
        <v>163638.75</v>
      </c>
      <c r="G32" s="415">
        <v>4453</v>
      </c>
      <c r="H32" s="415">
        <v>30742</v>
      </c>
      <c r="I32" s="415">
        <f t="shared" si="6"/>
        <v>35195</v>
      </c>
      <c r="J32" s="415">
        <f t="shared" si="0"/>
        <v>198833.75</v>
      </c>
      <c r="K32" s="415">
        <v>30261</v>
      </c>
      <c r="L32" s="415">
        <v>93376</v>
      </c>
      <c r="M32" s="415">
        <f t="shared" si="7"/>
        <v>123637</v>
      </c>
      <c r="N32" s="427">
        <v>13525</v>
      </c>
      <c r="O32" s="417">
        <f t="shared" si="2"/>
        <v>137162</v>
      </c>
      <c r="P32" s="415">
        <v>158014</v>
      </c>
      <c r="Q32" s="415">
        <v>33462</v>
      </c>
      <c r="R32" s="414">
        <v>13521</v>
      </c>
    </row>
    <row r="33" spans="1:18" ht="21" customHeight="1" x14ac:dyDescent="0.15">
      <c r="A33" s="426"/>
      <c r="B33" s="425">
        <v>23</v>
      </c>
      <c r="C33" s="424">
        <f t="shared" si="3"/>
        <v>2011</v>
      </c>
      <c r="D33" s="422">
        <v>825854</v>
      </c>
      <c r="E33" s="421">
        <v>124967</v>
      </c>
      <c r="F33" s="423">
        <f t="shared" si="5"/>
        <v>156208.75</v>
      </c>
      <c r="G33" s="421">
        <v>4495</v>
      </c>
      <c r="H33" s="421">
        <v>29716</v>
      </c>
      <c r="I33" s="421">
        <f t="shared" si="6"/>
        <v>34211</v>
      </c>
      <c r="J33" s="421">
        <f t="shared" si="0"/>
        <v>190419.75</v>
      </c>
      <c r="K33" s="421">
        <v>29686</v>
      </c>
      <c r="L33" s="421">
        <v>94017</v>
      </c>
      <c r="M33" s="422">
        <f t="shared" si="7"/>
        <v>123703</v>
      </c>
      <c r="N33" s="422">
        <v>13624</v>
      </c>
      <c r="O33" s="421">
        <f t="shared" si="2"/>
        <v>137327</v>
      </c>
      <c r="P33" s="421">
        <v>155786</v>
      </c>
      <c r="Q33" s="421">
        <v>34137</v>
      </c>
      <c r="R33" s="420">
        <v>13607</v>
      </c>
    </row>
    <row r="34" spans="1:18" ht="21" customHeight="1" x14ac:dyDescent="0.15">
      <c r="A34" s="463"/>
      <c r="B34" s="462">
        <v>24</v>
      </c>
      <c r="C34" s="401">
        <f t="shared" si="3"/>
        <v>2012</v>
      </c>
      <c r="D34" s="419">
        <v>807060</v>
      </c>
      <c r="E34" s="411">
        <v>120414</v>
      </c>
      <c r="F34" s="412">
        <f t="shared" si="5"/>
        <v>150517.5</v>
      </c>
      <c r="G34" s="411">
        <v>5521</v>
      </c>
      <c r="H34" s="411">
        <v>27890</v>
      </c>
      <c r="I34" s="411">
        <f t="shared" si="6"/>
        <v>33411</v>
      </c>
      <c r="J34" s="411">
        <f t="shared" si="0"/>
        <v>183928.5</v>
      </c>
      <c r="K34" s="411">
        <v>31485</v>
      </c>
      <c r="L34" s="411">
        <v>89862</v>
      </c>
      <c r="M34" s="419">
        <f t="shared" si="7"/>
        <v>121347</v>
      </c>
      <c r="N34" s="419">
        <v>12777</v>
      </c>
      <c r="O34" s="411">
        <f t="shared" si="2"/>
        <v>134124</v>
      </c>
      <c r="P34" s="411">
        <v>151586</v>
      </c>
      <c r="Q34" s="411">
        <v>31755</v>
      </c>
      <c r="R34" s="410">
        <v>13622</v>
      </c>
    </row>
    <row r="35" spans="1:18" ht="21" customHeight="1" x14ac:dyDescent="0.15">
      <c r="A35" s="463"/>
      <c r="B35" s="462">
        <v>25</v>
      </c>
      <c r="C35" s="401">
        <f t="shared" si="3"/>
        <v>2013</v>
      </c>
      <c r="D35" s="419">
        <v>793363</v>
      </c>
      <c r="E35" s="411">
        <v>121601</v>
      </c>
      <c r="F35" s="412">
        <f t="shared" si="5"/>
        <v>152001.25</v>
      </c>
      <c r="G35" s="411">
        <v>5252</v>
      </c>
      <c r="H35" s="411">
        <v>28755</v>
      </c>
      <c r="I35" s="411">
        <f t="shared" si="6"/>
        <v>34007</v>
      </c>
      <c r="J35" s="411">
        <f t="shared" si="0"/>
        <v>186008.25</v>
      </c>
      <c r="K35" s="411">
        <v>29757</v>
      </c>
      <c r="L35" s="411">
        <v>90816</v>
      </c>
      <c r="M35" s="419">
        <f t="shared" si="7"/>
        <v>120573</v>
      </c>
      <c r="N35" s="419">
        <v>14445</v>
      </c>
      <c r="O35" s="411">
        <f t="shared" si="2"/>
        <v>135018</v>
      </c>
      <c r="P35" s="411">
        <v>151215</v>
      </c>
      <c r="Q35" s="411">
        <v>30363</v>
      </c>
      <c r="R35" s="410">
        <v>12692</v>
      </c>
    </row>
    <row r="36" spans="1:18" ht="21" customHeight="1" x14ac:dyDescent="0.15">
      <c r="A36" s="463"/>
      <c r="B36" s="462">
        <v>26</v>
      </c>
      <c r="C36" s="401">
        <f t="shared" si="3"/>
        <v>2014</v>
      </c>
      <c r="D36" s="419">
        <v>790165</v>
      </c>
      <c r="E36" s="411">
        <v>121564</v>
      </c>
      <c r="F36" s="412">
        <f t="shared" si="5"/>
        <v>151955</v>
      </c>
      <c r="G36" s="411">
        <v>5916</v>
      </c>
      <c r="H36" s="411">
        <v>26797</v>
      </c>
      <c r="I36" s="411">
        <f t="shared" si="6"/>
        <v>32713</v>
      </c>
      <c r="J36" s="411">
        <f t="shared" si="0"/>
        <v>184668</v>
      </c>
      <c r="K36" s="411">
        <v>33097</v>
      </c>
      <c r="L36" s="411">
        <v>88981</v>
      </c>
      <c r="M36" s="411">
        <f t="shared" si="7"/>
        <v>122078</v>
      </c>
      <c r="N36" s="411">
        <v>13812</v>
      </c>
      <c r="O36" s="411">
        <f t="shared" si="2"/>
        <v>135890</v>
      </c>
      <c r="P36" s="411">
        <v>150919</v>
      </c>
      <c r="Q36" s="411">
        <v>27837</v>
      </c>
      <c r="R36" s="410">
        <v>12078</v>
      </c>
    </row>
    <row r="37" spans="1:18" ht="21" customHeight="1" x14ac:dyDescent="0.15">
      <c r="A37" s="455"/>
      <c r="B37" s="172">
        <v>27</v>
      </c>
      <c r="C37" s="418">
        <f t="shared" si="3"/>
        <v>2015</v>
      </c>
      <c r="D37" s="417">
        <v>780411</v>
      </c>
      <c r="E37" s="415">
        <v>118467</v>
      </c>
      <c r="F37" s="416">
        <f t="shared" si="5"/>
        <v>148083.75</v>
      </c>
      <c r="G37" s="415">
        <v>4534</v>
      </c>
      <c r="H37" s="415">
        <v>24676</v>
      </c>
      <c r="I37" s="415">
        <f t="shared" si="6"/>
        <v>29210</v>
      </c>
      <c r="J37" s="415">
        <f t="shared" si="0"/>
        <v>177293.75</v>
      </c>
      <c r="K37" s="415">
        <v>29072</v>
      </c>
      <c r="L37" s="415">
        <v>86405</v>
      </c>
      <c r="M37" s="415">
        <f t="shared" si="7"/>
        <v>115477</v>
      </c>
      <c r="N37" s="415">
        <v>13735</v>
      </c>
      <c r="O37" s="415">
        <f t="shared" si="2"/>
        <v>129212</v>
      </c>
      <c r="P37" s="415">
        <v>145255</v>
      </c>
      <c r="Q37" s="415">
        <v>27244</v>
      </c>
      <c r="R37" s="414">
        <v>10935</v>
      </c>
    </row>
    <row r="38" spans="1:18" ht="21" customHeight="1" x14ac:dyDescent="0.15">
      <c r="A38" s="463"/>
      <c r="B38" s="462">
        <v>28</v>
      </c>
      <c r="C38" s="413">
        <f t="shared" si="3"/>
        <v>2016</v>
      </c>
      <c r="D38" s="411">
        <v>776408</v>
      </c>
      <c r="E38" s="411">
        <v>118216</v>
      </c>
      <c r="F38" s="412">
        <f t="shared" si="5"/>
        <v>147770</v>
      </c>
      <c r="G38" s="411">
        <v>6063</v>
      </c>
      <c r="H38" s="411">
        <v>27666</v>
      </c>
      <c r="I38" s="411">
        <f t="shared" si="6"/>
        <v>33729</v>
      </c>
      <c r="J38" s="411">
        <f t="shared" si="0"/>
        <v>181499</v>
      </c>
      <c r="K38" s="411">
        <v>28753</v>
      </c>
      <c r="L38" s="411">
        <v>87884</v>
      </c>
      <c r="M38" s="411">
        <f t="shared" si="7"/>
        <v>116637</v>
      </c>
      <c r="N38" s="411">
        <v>13421</v>
      </c>
      <c r="O38" s="411">
        <f t="shared" si="2"/>
        <v>130058</v>
      </c>
      <c r="P38" s="411">
        <v>151864</v>
      </c>
      <c r="Q38" s="411">
        <v>27590</v>
      </c>
      <c r="R38" s="410">
        <v>10803</v>
      </c>
    </row>
    <row r="39" spans="1:18" ht="21" customHeight="1" x14ac:dyDescent="0.15">
      <c r="A39" s="463"/>
      <c r="B39" s="462">
        <v>29</v>
      </c>
      <c r="C39" s="413">
        <v>2017</v>
      </c>
      <c r="D39" s="411">
        <v>768766</v>
      </c>
      <c r="E39" s="411">
        <v>121216</v>
      </c>
      <c r="F39" s="412">
        <f t="shared" si="5"/>
        <v>151520</v>
      </c>
      <c r="G39" s="411">
        <v>5669</v>
      </c>
      <c r="H39" s="411">
        <v>26328</v>
      </c>
      <c r="I39" s="411">
        <f t="shared" si="6"/>
        <v>31997</v>
      </c>
      <c r="J39" s="411">
        <f t="shared" si="0"/>
        <v>183517</v>
      </c>
      <c r="K39" s="411">
        <v>30379</v>
      </c>
      <c r="L39" s="411">
        <v>90367</v>
      </c>
      <c r="M39" s="411">
        <f t="shared" si="7"/>
        <v>120746</v>
      </c>
      <c r="N39" s="411">
        <v>13002</v>
      </c>
      <c r="O39" s="411">
        <f t="shared" si="2"/>
        <v>133748</v>
      </c>
      <c r="P39" s="411">
        <v>149126</v>
      </c>
      <c r="Q39" s="411">
        <v>27740</v>
      </c>
      <c r="R39" s="410">
        <v>11390</v>
      </c>
    </row>
    <row r="40" spans="1:18" ht="21" customHeight="1" x14ac:dyDescent="0.15">
      <c r="A40" s="463"/>
      <c r="B40" s="462">
        <v>30</v>
      </c>
      <c r="C40" s="413">
        <v>2018</v>
      </c>
      <c r="D40" s="411">
        <v>757237</v>
      </c>
      <c r="E40" s="411">
        <v>119607</v>
      </c>
      <c r="F40" s="412">
        <f t="shared" si="5"/>
        <v>149508.75</v>
      </c>
      <c r="G40" s="411">
        <v>5012</v>
      </c>
      <c r="H40" s="411">
        <v>24924</v>
      </c>
      <c r="I40" s="411">
        <f t="shared" si="6"/>
        <v>29936</v>
      </c>
      <c r="J40" s="411">
        <f t="shared" si="0"/>
        <v>179444.75</v>
      </c>
      <c r="K40" s="411">
        <v>29654</v>
      </c>
      <c r="L40" s="411">
        <v>89293</v>
      </c>
      <c r="M40" s="411">
        <f t="shared" si="7"/>
        <v>118947</v>
      </c>
      <c r="N40" s="411">
        <v>13303</v>
      </c>
      <c r="O40" s="411">
        <f t="shared" si="2"/>
        <v>132250</v>
      </c>
      <c r="P40" s="411">
        <v>146535</v>
      </c>
      <c r="Q40" s="411">
        <v>26369</v>
      </c>
      <c r="R40" s="410">
        <v>10920</v>
      </c>
    </row>
    <row r="41" spans="1:18" ht="21" customHeight="1" x14ac:dyDescent="0.15">
      <c r="A41" s="463" t="s">
        <v>15</v>
      </c>
      <c r="B41" s="462" t="s">
        <v>14</v>
      </c>
      <c r="C41" s="413">
        <v>2019</v>
      </c>
      <c r="D41" s="411">
        <v>744263</v>
      </c>
      <c r="E41" s="411">
        <v>119104</v>
      </c>
      <c r="F41" s="412">
        <f t="shared" si="5"/>
        <v>148880</v>
      </c>
      <c r="G41" s="411">
        <v>4768</v>
      </c>
      <c r="H41" s="411">
        <v>26530</v>
      </c>
      <c r="I41" s="411">
        <f t="shared" si="6"/>
        <v>31298</v>
      </c>
      <c r="J41" s="411">
        <f t="shared" si="0"/>
        <v>180178</v>
      </c>
      <c r="K41" s="411">
        <v>29751</v>
      </c>
      <c r="L41" s="411">
        <v>90734</v>
      </c>
      <c r="M41" s="411">
        <f t="shared" si="7"/>
        <v>120485</v>
      </c>
      <c r="N41" s="411">
        <v>12176</v>
      </c>
      <c r="O41" s="411">
        <f t="shared" si="2"/>
        <v>132661</v>
      </c>
      <c r="P41" s="411">
        <v>143916</v>
      </c>
      <c r="Q41" s="411">
        <v>25228</v>
      </c>
      <c r="R41" s="410">
        <v>10235</v>
      </c>
    </row>
    <row r="42" spans="1:18" ht="21" customHeight="1" thickBot="1" x14ac:dyDescent="0.2">
      <c r="A42" s="463"/>
      <c r="B42" s="462">
        <v>2</v>
      </c>
      <c r="C42" s="413">
        <v>2020</v>
      </c>
      <c r="D42" s="411">
        <v>702423</v>
      </c>
      <c r="E42" s="411">
        <v>110901</v>
      </c>
      <c r="F42" s="412">
        <f t="shared" si="5"/>
        <v>138626.25</v>
      </c>
      <c r="G42" s="411">
        <v>4978</v>
      </c>
      <c r="H42" s="411">
        <v>23639</v>
      </c>
      <c r="I42" s="411">
        <f t="shared" si="6"/>
        <v>28617</v>
      </c>
      <c r="J42" s="411">
        <f t="shared" si="0"/>
        <v>167243.25</v>
      </c>
      <c r="K42" s="411">
        <v>27253</v>
      </c>
      <c r="L42" s="411">
        <v>84812</v>
      </c>
      <c r="M42" s="411">
        <f t="shared" si="7"/>
        <v>112065</v>
      </c>
      <c r="N42" s="411">
        <v>11545</v>
      </c>
      <c r="O42" s="411">
        <f t="shared" si="2"/>
        <v>123610</v>
      </c>
      <c r="P42" s="411">
        <v>132199</v>
      </c>
      <c r="Q42" s="411">
        <v>23023</v>
      </c>
      <c r="R42" s="410">
        <v>10129</v>
      </c>
    </row>
    <row r="43" spans="1:18" ht="18" customHeight="1" x14ac:dyDescent="0.15">
      <c r="A43" s="749" t="s">
        <v>302</v>
      </c>
      <c r="B43" s="747"/>
      <c r="C43" s="748"/>
      <c r="D43" s="409">
        <f>D42/D41*100</f>
        <v>94.378331315677386</v>
      </c>
      <c r="E43" s="409">
        <f>E42/E41*100</f>
        <v>93.112741805480923</v>
      </c>
      <c r="F43" s="409"/>
      <c r="G43" s="409">
        <f t="shared" ref="G43:R43" si="8">G42/G41*100</f>
        <v>104.40436241610738</v>
      </c>
      <c r="H43" s="409">
        <f t="shared" si="8"/>
        <v>89.102902374670194</v>
      </c>
      <c r="I43" s="409">
        <f t="shared" si="8"/>
        <v>91.433957441370055</v>
      </c>
      <c r="J43" s="409">
        <f t="shared" si="8"/>
        <v>92.821126885635323</v>
      </c>
      <c r="K43" s="409">
        <f t="shared" si="8"/>
        <v>91.603643575005876</v>
      </c>
      <c r="L43" s="409">
        <f t="shared" si="8"/>
        <v>93.473229439901246</v>
      </c>
      <c r="M43" s="409">
        <f t="shared" si="8"/>
        <v>93.011578204755779</v>
      </c>
      <c r="N43" s="409">
        <f t="shared" si="8"/>
        <v>94.817674113009204</v>
      </c>
      <c r="O43" s="409">
        <f t="shared" si="8"/>
        <v>93.177346771093241</v>
      </c>
      <c r="P43" s="409">
        <f t="shared" si="8"/>
        <v>91.858445204146861</v>
      </c>
      <c r="Q43" s="409">
        <f t="shared" si="8"/>
        <v>91.259711431742502</v>
      </c>
      <c r="R43" s="408">
        <f t="shared" si="8"/>
        <v>98.964338055691258</v>
      </c>
    </row>
    <row r="44" spans="1:18" ht="18" customHeight="1" x14ac:dyDescent="0.15">
      <c r="A44" s="750" t="s">
        <v>391</v>
      </c>
      <c r="B44" s="751"/>
      <c r="C44" s="751"/>
      <c r="D44" s="406">
        <f>D42/D37*100</f>
        <v>90.006804107066657</v>
      </c>
      <c r="E44" s="406">
        <f>E42/E37*100</f>
        <v>93.613411329737389</v>
      </c>
      <c r="F44" s="406"/>
      <c r="G44" s="406">
        <f t="shared" ref="G44:R44" si="9">G42/G37*100</f>
        <v>109.7926775474195</v>
      </c>
      <c r="H44" s="406">
        <f t="shared" si="9"/>
        <v>95.797536067433938</v>
      </c>
      <c r="I44" s="406">
        <f t="shared" si="9"/>
        <v>97.969873331051005</v>
      </c>
      <c r="J44" s="406">
        <f t="shared" si="9"/>
        <v>94.331159445834942</v>
      </c>
      <c r="K44" s="406">
        <f t="shared" si="9"/>
        <v>93.743120528343425</v>
      </c>
      <c r="L44" s="406">
        <f t="shared" si="9"/>
        <v>98.15635669232104</v>
      </c>
      <c r="M44" s="406">
        <f t="shared" si="9"/>
        <v>97.045299063882851</v>
      </c>
      <c r="N44" s="406">
        <f t="shared" si="9"/>
        <v>84.055333090644339</v>
      </c>
      <c r="O44" s="406">
        <f t="shared" si="9"/>
        <v>95.664489366312722</v>
      </c>
      <c r="P44" s="406">
        <f t="shared" si="9"/>
        <v>91.011669133592648</v>
      </c>
      <c r="Q44" s="406">
        <f t="shared" si="9"/>
        <v>84.506680369989724</v>
      </c>
      <c r="R44" s="405">
        <f t="shared" si="9"/>
        <v>92.629172382258801</v>
      </c>
    </row>
    <row r="45" spans="1:18" ht="18" customHeight="1" thickBot="1" x14ac:dyDescent="0.2">
      <c r="A45" s="707" t="s">
        <v>390</v>
      </c>
      <c r="B45" s="724"/>
      <c r="C45" s="725"/>
      <c r="D45" s="404">
        <f>D42/D32*100</f>
        <v>82.742547642550704</v>
      </c>
      <c r="E45" s="404">
        <f>E42/E32*100</f>
        <v>84.714806242408969</v>
      </c>
      <c r="F45" s="404"/>
      <c r="G45" s="404">
        <f t="shared" ref="G45:R45" si="10">G42/G32*100</f>
        <v>111.78980462609476</v>
      </c>
      <c r="H45" s="404">
        <f t="shared" si="10"/>
        <v>76.894801899681227</v>
      </c>
      <c r="I45" s="404">
        <f t="shared" si="10"/>
        <v>81.309845148458592</v>
      </c>
      <c r="J45" s="404">
        <f t="shared" si="10"/>
        <v>84.112103704728185</v>
      </c>
      <c r="K45" s="404">
        <f t="shared" si="10"/>
        <v>90.059812960576323</v>
      </c>
      <c r="L45" s="404">
        <f t="shared" si="10"/>
        <v>90.828478409869774</v>
      </c>
      <c r="M45" s="404">
        <f t="shared" si="10"/>
        <v>90.640342292355854</v>
      </c>
      <c r="N45" s="404">
        <f t="shared" si="10"/>
        <v>85.360443622920513</v>
      </c>
      <c r="O45" s="404">
        <f t="shared" si="10"/>
        <v>90.119712456802901</v>
      </c>
      <c r="P45" s="404">
        <f t="shared" si="10"/>
        <v>83.662840001518859</v>
      </c>
      <c r="Q45" s="404">
        <f t="shared" si="10"/>
        <v>68.803418803418808</v>
      </c>
      <c r="R45" s="403">
        <f t="shared" si="10"/>
        <v>74.913098143628432</v>
      </c>
    </row>
    <row r="47" spans="1:18" x14ac:dyDescent="0.15">
      <c r="A47" s="402"/>
      <c r="B47" s="462"/>
      <c r="C47" s="462"/>
      <c r="D47" s="462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s="211" customFormat="1" ht="13.5" customHeight="1" x14ac:dyDescent="0.4">
      <c r="A48" s="401" t="s">
        <v>211</v>
      </c>
      <c r="B48" s="400" t="s">
        <v>301</v>
      </c>
      <c r="D48" s="400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</row>
    <row r="49" spans="1:18" s="211" customFormat="1" ht="13.5" customHeight="1" x14ac:dyDescent="0.4">
      <c r="A49" s="73" t="s">
        <v>299</v>
      </c>
      <c r="B49" s="400" t="s">
        <v>300</v>
      </c>
      <c r="D49" s="400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1:18" s="211" customFormat="1" ht="13.5" customHeight="1" x14ac:dyDescent="0.4">
      <c r="A50" s="73" t="s">
        <v>299</v>
      </c>
      <c r="B50" s="400" t="s">
        <v>298</v>
      </c>
      <c r="D50" s="400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</row>
    <row r="51" spans="1:18" s="211" customFormat="1" ht="13.5" customHeight="1" x14ac:dyDescent="0.4">
      <c r="B51" s="400" t="s">
        <v>297</v>
      </c>
      <c r="D51" s="400"/>
    </row>
    <row r="52" spans="1:18" s="211" customFormat="1" ht="13.5" customHeight="1" x14ac:dyDescent="0.4">
      <c r="B52" s="400" t="s">
        <v>296</v>
      </c>
      <c r="D52" s="400"/>
    </row>
    <row r="53" spans="1:18" s="399" customFormat="1" ht="11.25" x14ac:dyDescent="0.15">
      <c r="B53" s="400" t="s">
        <v>295</v>
      </c>
    </row>
    <row r="54" spans="1:18" s="399" customFormat="1" ht="11.25" x14ac:dyDescent="0.15"/>
  </sheetData>
  <mergeCells count="15">
    <mergeCell ref="A1:R1"/>
    <mergeCell ref="L4:L5"/>
    <mergeCell ref="G3:I3"/>
    <mergeCell ref="A43:C43"/>
    <mergeCell ref="A44:C44"/>
    <mergeCell ref="R3:R5"/>
    <mergeCell ref="A45:C45"/>
    <mergeCell ref="Q3:Q5"/>
    <mergeCell ref="K4:K5"/>
    <mergeCell ref="H4:H5"/>
    <mergeCell ref="G4:G5"/>
    <mergeCell ref="P3:P5"/>
    <mergeCell ref="K3:M3"/>
    <mergeCell ref="E3:F3"/>
    <mergeCell ref="A3:C5"/>
  </mergeCells>
  <phoneticPr fontId="1"/>
  <pageMargins left="0.78700000000000003" right="0.54" top="0.98399999999999999" bottom="0.98399999999999999" header="0.51200000000000001" footer="0.51200000000000001"/>
  <pageSetup paperSize="9" scale="6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CD03-19E0-4350-82B7-24A9D939B4AB}">
  <dimension ref="A1:K61"/>
  <sheetViews>
    <sheetView zoomScaleNormal="100" workbookViewId="0">
      <selection sqref="A1:K1"/>
    </sheetView>
  </sheetViews>
  <sheetFormatPr defaultRowHeight="13.5" x14ac:dyDescent="0.15"/>
  <cols>
    <col min="1" max="1" width="4.625" style="6" bestFit="1" customWidth="1"/>
    <col min="2" max="2" width="3.5" style="6" bestFit="1" customWidth="1"/>
    <col min="3" max="3" width="5.5" style="6" customWidth="1"/>
    <col min="4" max="4" width="8" style="6" customWidth="1"/>
    <col min="5" max="5" width="10.5" style="6" bestFit="1" customWidth="1"/>
    <col min="6" max="6" width="9.5" style="6" bestFit="1" customWidth="1"/>
    <col min="7" max="7" width="9.5" style="6" customWidth="1"/>
    <col min="8" max="8" width="9.5" style="6" bestFit="1" customWidth="1"/>
    <col min="9" max="9" width="9.625" style="6" bestFit="1" customWidth="1"/>
    <col min="10" max="10" width="8.5" style="6" bestFit="1" customWidth="1"/>
    <col min="11" max="11" width="9" style="8" bestFit="1" customWidth="1"/>
    <col min="12" max="16384" width="9" style="6"/>
  </cols>
  <sheetData>
    <row r="1" spans="1:11" ht="18.75" x14ac:dyDescent="0.2">
      <c r="A1" s="755" t="s">
        <v>354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</row>
    <row r="2" spans="1:11" ht="17.25" x14ac:dyDescent="0.2">
      <c r="A2" s="756" t="s">
        <v>386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</row>
    <row r="3" spans="1:11" ht="14.25" customHeight="1" thickBot="1" x14ac:dyDescent="0.25">
      <c r="A3" s="475"/>
      <c r="B3" s="475"/>
      <c r="C3" s="475"/>
      <c r="D3" s="475"/>
      <c r="E3" s="475"/>
      <c r="F3" s="475"/>
      <c r="G3" s="475"/>
      <c r="H3" s="475"/>
      <c r="I3" s="475"/>
      <c r="K3" s="6"/>
    </row>
    <row r="4" spans="1:11" s="484" customFormat="1" ht="14.25" thickBot="1" x14ac:dyDescent="0.2">
      <c r="F4" s="485"/>
      <c r="G4" s="485"/>
      <c r="H4" s="485"/>
      <c r="I4" s="766" t="s">
        <v>49</v>
      </c>
      <c r="J4" s="767"/>
      <c r="K4" s="768"/>
    </row>
    <row r="5" spans="1:11" s="484" customFormat="1" x14ac:dyDescent="0.15">
      <c r="A5" s="758" t="s">
        <v>274</v>
      </c>
      <c r="B5" s="759"/>
      <c r="C5" s="760"/>
      <c r="D5" s="764" t="s">
        <v>353</v>
      </c>
      <c r="E5" s="757" t="s">
        <v>352</v>
      </c>
      <c r="F5" s="757"/>
      <c r="G5" s="537" t="s">
        <v>351</v>
      </c>
      <c r="H5" s="486" t="s">
        <v>350</v>
      </c>
      <c r="I5" s="604" t="s">
        <v>349</v>
      </c>
      <c r="J5" s="760" t="s">
        <v>348</v>
      </c>
      <c r="K5" s="605" t="s">
        <v>347</v>
      </c>
    </row>
    <row r="6" spans="1:11" s="484" customFormat="1" x14ac:dyDescent="0.15">
      <c r="A6" s="761"/>
      <c r="B6" s="762"/>
      <c r="C6" s="763"/>
      <c r="D6" s="765"/>
      <c r="E6" s="487" t="s">
        <v>346</v>
      </c>
      <c r="F6" s="487" t="s">
        <v>345</v>
      </c>
      <c r="G6" s="488" t="s">
        <v>344</v>
      </c>
      <c r="H6" s="489" t="s">
        <v>343</v>
      </c>
      <c r="I6" s="606" t="s">
        <v>342</v>
      </c>
      <c r="J6" s="763"/>
      <c r="K6" s="607" t="s">
        <v>341</v>
      </c>
    </row>
    <row r="7" spans="1:11" s="484" customFormat="1" ht="13.5" customHeight="1" x14ac:dyDescent="0.15">
      <c r="A7" s="608" t="s">
        <v>37</v>
      </c>
      <c r="B7" s="484">
        <v>47</v>
      </c>
      <c r="C7" s="490">
        <v>1972</v>
      </c>
      <c r="D7" s="484">
        <v>3.93</v>
      </c>
      <c r="E7" s="491">
        <v>22.2</v>
      </c>
      <c r="F7" s="492">
        <f t="shared" ref="F7:F38" si="0">E7/D7</f>
        <v>5.6488549618320603</v>
      </c>
      <c r="G7" s="493">
        <f t="shared" ref="G7:G38" si="1">H7/E7</f>
        <v>123.82882882882883</v>
      </c>
      <c r="H7" s="519">
        <v>2749</v>
      </c>
      <c r="I7" s="520">
        <v>1177131</v>
      </c>
      <c r="J7" s="521">
        <v>107595</v>
      </c>
      <c r="K7" s="494">
        <f t="shared" ref="K7:K38" si="2">I7/J7</f>
        <v>10.940387564477904</v>
      </c>
    </row>
    <row r="8" spans="1:11" s="484" customFormat="1" ht="13.5" customHeight="1" x14ac:dyDescent="0.15">
      <c r="A8" s="608"/>
      <c r="B8" s="484">
        <f t="shared" ref="B8:B23" si="3">B7+1</f>
        <v>48</v>
      </c>
      <c r="C8" s="490">
        <f t="shared" ref="C8:C23" si="4">C7+1</f>
        <v>1973</v>
      </c>
      <c r="D8" s="484">
        <v>3.91</v>
      </c>
      <c r="E8" s="495">
        <v>23.2</v>
      </c>
      <c r="F8" s="492">
        <f t="shared" si="0"/>
        <v>5.9335038363171355</v>
      </c>
      <c r="G8" s="496">
        <f t="shared" si="1"/>
        <v>151.12068965517241</v>
      </c>
      <c r="H8" s="522">
        <v>3506</v>
      </c>
      <c r="I8" s="520">
        <v>1294155</v>
      </c>
      <c r="J8" s="523">
        <v>109104</v>
      </c>
      <c r="K8" s="494">
        <f t="shared" si="2"/>
        <v>11.861664100307964</v>
      </c>
    </row>
    <row r="9" spans="1:11" s="484" customFormat="1" ht="13.5" customHeight="1" x14ac:dyDescent="0.15">
      <c r="A9" s="608"/>
      <c r="B9" s="484">
        <f t="shared" si="3"/>
        <v>49</v>
      </c>
      <c r="C9" s="490">
        <f t="shared" si="4"/>
        <v>1974</v>
      </c>
      <c r="D9" s="497">
        <v>3.9</v>
      </c>
      <c r="E9" s="495">
        <v>20.8</v>
      </c>
      <c r="F9" s="492">
        <f t="shared" si="0"/>
        <v>5.3333333333333339</v>
      </c>
      <c r="G9" s="496">
        <f t="shared" si="1"/>
        <v>198.60576923076923</v>
      </c>
      <c r="H9" s="522">
        <v>4131</v>
      </c>
      <c r="I9" s="520">
        <v>1199155</v>
      </c>
      <c r="J9" s="523">
        <v>110573</v>
      </c>
      <c r="K9" s="494">
        <f t="shared" si="2"/>
        <v>10.844916932705091</v>
      </c>
    </row>
    <row r="10" spans="1:11" s="484" customFormat="1" ht="13.5" customHeight="1" x14ac:dyDescent="0.15">
      <c r="A10" s="609"/>
      <c r="B10" s="498">
        <f t="shared" si="3"/>
        <v>50</v>
      </c>
      <c r="C10" s="499">
        <f t="shared" si="4"/>
        <v>1975</v>
      </c>
      <c r="D10" s="498">
        <v>3.89</v>
      </c>
      <c r="E10" s="500">
        <v>19.466000000000001</v>
      </c>
      <c r="F10" s="501">
        <f t="shared" si="0"/>
        <v>5.004113110539846</v>
      </c>
      <c r="G10" s="502">
        <f t="shared" si="1"/>
        <v>198.91092160690434</v>
      </c>
      <c r="H10" s="524">
        <v>3872</v>
      </c>
      <c r="I10" s="525">
        <v>1127243</v>
      </c>
      <c r="J10" s="526">
        <v>111940</v>
      </c>
      <c r="K10" s="503">
        <f t="shared" si="2"/>
        <v>10.07006432017152</v>
      </c>
    </row>
    <row r="11" spans="1:11" s="484" customFormat="1" ht="13.5" customHeight="1" x14ac:dyDescent="0.15">
      <c r="A11" s="608"/>
      <c r="B11" s="484">
        <f t="shared" si="3"/>
        <v>51</v>
      </c>
      <c r="C11" s="490">
        <f t="shared" si="4"/>
        <v>1976</v>
      </c>
      <c r="D11" s="484">
        <v>3.83</v>
      </c>
      <c r="E11" s="495">
        <v>19.530999999999999</v>
      </c>
      <c r="F11" s="492">
        <f t="shared" si="0"/>
        <v>5.0994778067885109</v>
      </c>
      <c r="G11" s="496">
        <f t="shared" si="1"/>
        <v>198.70974348471663</v>
      </c>
      <c r="H11" s="522">
        <v>3881</v>
      </c>
      <c r="I11" s="527">
        <v>1230076</v>
      </c>
      <c r="J11" s="521">
        <v>113094</v>
      </c>
      <c r="K11" s="494">
        <f t="shared" si="2"/>
        <v>10.876580543618584</v>
      </c>
    </row>
    <row r="12" spans="1:11" s="484" customFormat="1" ht="13.5" customHeight="1" x14ac:dyDescent="0.15">
      <c r="A12" s="608"/>
      <c r="B12" s="484">
        <f t="shared" si="3"/>
        <v>52</v>
      </c>
      <c r="C12" s="490">
        <f t="shared" si="4"/>
        <v>1977</v>
      </c>
      <c r="D12" s="484">
        <v>3.82</v>
      </c>
      <c r="E12" s="495">
        <v>19.302</v>
      </c>
      <c r="F12" s="492">
        <f t="shared" si="0"/>
        <v>5.0528795811518323</v>
      </c>
      <c r="G12" s="496">
        <f t="shared" si="1"/>
        <v>214.43373743653507</v>
      </c>
      <c r="H12" s="522">
        <v>4139</v>
      </c>
      <c r="I12" s="520">
        <v>1155997</v>
      </c>
      <c r="J12" s="523">
        <v>114165</v>
      </c>
      <c r="K12" s="494">
        <f t="shared" si="2"/>
        <v>10.125668987868435</v>
      </c>
    </row>
    <row r="13" spans="1:11" s="484" customFormat="1" ht="13.5" customHeight="1" x14ac:dyDescent="0.15">
      <c r="A13" s="608"/>
      <c r="B13" s="484">
        <f t="shared" si="3"/>
        <v>53</v>
      </c>
      <c r="C13" s="490">
        <f t="shared" si="4"/>
        <v>1978</v>
      </c>
      <c r="D13" s="484">
        <v>3.83</v>
      </c>
      <c r="E13" s="495">
        <v>18.460999999999999</v>
      </c>
      <c r="F13" s="492">
        <f t="shared" si="0"/>
        <v>4.8201044386422973</v>
      </c>
      <c r="G13" s="496">
        <f t="shared" si="1"/>
        <v>214.07291045988842</v>
      </c>
      <c r="H13" s="522">
        <v>3952</v>
      </c>
      <c r="I13" s="520">
        <v>1197798</v>
      </c>
      <c r="J13" s="523">
        <v>115190</v>
      </c>
      <c r="K13" s="494">
        <f t="shared" si="2"/>
        <v>10.398454726972828</v>
      </c>
    </row>
    <row r="14" spans="1:11" s="484" customFormat="1" ht="13.5" customHeight="1" x14ac:dyDescent="0.15">
      <c r="A14" s="608"/>
      <c r="B14" s="484">
        <f t="shared" si="3"/>
        <v>54</v>
      </c>
      <c r="C14" s="490">
        <f t="shared" si="4"/>
        <v>1979</v>
      </c>
      <c r="D14" s="484">
        <v>3.83</v>
      </c>
      <c r="E14" s="495">
        <v>17.995000000000001</v>
      </c>
      <c r="F14" s="492">
        <f t="shared" si="0"/>
        <v>4.6984334203655358</v>
      </c>
      <c r="G14" s="496">
        <f t="shared" si="1"/>
        <v>213.83717699360932</v>
      </c>
      <c r="H14" s="522">
        <v>3848</v>
      </c>
      <c r="I14" s="520">
        <v>1250721</v>
      </c>
      <c r="J14" s="523">
        <v>116155</v>
      </c>
      <c r="K14" s="494">
        <f t="shared" si="2"/>
        <v>10.767689724936508</v>
      </c>
    </row>
    <row r="15" spans="1:11" s="484" customFormat="1" ht="13.5" customHeight="1" x14ac:dyDescent="0.15">
      <c r="A15" s="609"/>
      <c r="B15" s="498">
        <f t="shared" si="3"/>
        <v>55</v>
      </c>
      <c r="C15" s="499">
        <f t="shared" si="4"/>
        <v>1980</v>
      </c>
      <c r="D15" s="498">
        <v>3.82</v>
      </c>
      <c r="E15" s="500">
        <v>17.254999999999999</v>
      </c>
      <c r="F15" s="501">
        <f t="shared" si="0"/>
        <v>4.5170157068062826</v>
      </c>
      <c r="G15" s="496">
        <f t="shared" si="1"/>
        <v>235.58388872790496</v>
      </c>
      <c r="H15" s="524">
        <v>4065</v>
      </c>
      <c r="I15" s="525">
        <v>1190425</v>
      </c>
      <c r="J15" s="526">
        <v>117060</v>
      </c>
      <c r="K15" s="503">
        <f t="shared" si="2"/>
        <v>10.169357594396036</v>
      </c>
    </row>
    <row r="16" spans="1:11" s="484" customFormat="1" ht="13.5" customHeight="1" x14ac:dyDescent="0.15">
      <c r="A16" s="608"/>
      <c r="B16" s="484">
        <f t="shared" si="3"/>
        <v>56</v>
      </c>
      <c r="C16" s="490">
        <f t="shared" si="4"/>
        <v>1981</v>
      </c>
      <c r="D16" s="497">
        <v>3.8</v>
      </c>
      <c r="E16" s="495">
        <v>16.344000000000001</v>
      </c>
      <c r="F16" s="492">
        <f t="shared" si="0"/>
        <v>4.3010526315789477</v>
      </c>
      <c r="G16" s="493">
        <f t="shared" si="1"/>
        <v>240.94468918257462</v>
      </c>
      <c r="H16" s="522">
        <v>3938</v>
      </c>
      <c r="I16" s="527">
        <v>1188799</v>
      </c>
      <c r="J16" s="521">
        <v>117902</v>
      </c>
      <c r="K16" s="494">
        <f t="shared" si="2"/>
        <v>10.082941765194823</v>
      </c>
    </row>
    <row r="17" spans="1:11" s="484" customFormat="1" ht="13.5" customHeight="1" x14ac:dyDescent="0.15">
      <c r="A17" s="608"/>
      <c r="B17" s="484">
        <f t="shared" si="3"/>
        <v>57</v>
      </c>
      <c r="C17" s="490">
        <f t="shared" si="4"/>
        <v>1982</v>
      </c>
      <c r="D17" s="484">
        <v>3.78</v>
      </c>
      <c r="E17" s="495">
        <v>16.021000000000001</v>
      </c>
      <c r="F17" s="492">
        <f t="shared" si="0"/>
        <v>4.238359788359789</v>
      </c>
      <c r="G17" s="496">
        <f t="shared" si="1"/>
        <v>241.37070095499655</v>
      </c>
      <c r="H17" s="522">
        <v>3867</v>
      </c>
      <c r="I17" s="520">
        <v>1184306</v>
      </c>
      <c r="J17" s="523">
        <v>118728</v>
      </c>
      <c r="K17" s="494">
        <f t="shared" si="2"/>
        <v>9.9749511488444167</v>
      </c>
    </row>
    <row r="18" spans="1:11" s="484" customFormat="1" ht="13.5" customHeight="1" x14ac:dyDescent="0.15">
      <c r="A18" s="608"/>
      <c r="B18" s="484">
        <f t="shared" si="3"/>
        <v>58</v>
      </c>
      <c r="C18" s="490">
        <f t="shared" si="4"/>
        <v>1983</v>
      </c>
      <c r="D18" s="484">
        <v>3.76</v>
      </c>
      <c r="E18" s="495">
        <v>15.329000000000001</v>
      </c>
      <c r="F18" s="492">
        <f t="shared" si="0"/>
        <v>4.0768617021276601</v>
      </c>
      <c r="G18" s="496">
        <f t="shared" si="1"/>
        <v>241.17685432839716</v>
      </c>
      <c r="H18" s="522">
        <v>3697</v>
      </c>
      <c r="I18" s="520">
        <v>1194699</v>
      </c>
      <c r="J18" s="523">
        <v>119536</v>
      </c>
      <c r="K18" s="494">
        <f t="shared" si="2"/>
        <v>9.9944702851023965</v>
      </c>
    </row>
    <row r="19" spans="1:11" s="484" customFormat="1" ht="13.5" customHeight="1" x14ac:dyDescent="0.15">
      <c r="A19" s="608"/>
      <c r="B19" s="484">
        <f t="shared" si="3"/>
        <v>59</v>
      </c>
      <c r="C19" s="490">
        <f t="shared" si="4"/>
        <v>1984</v>
      </c>
      <c r="D19" s="484">
        <v>3.72</v>
      </c>
      <c r="E19" s="495">
        <v>15.48</v>
      </c>
      <c r="F19" s="492">
        <f t="shared" si="0"/>
        <v>4.161290322580645</v>
      </c>
      <c r="G19" s="496">
        <f t="shared" si="1"/>
        <v>240.18087855297156</v>
      </c>
      <c r="H19" s="522">
        <v>3718</v>
      </c>
      <c r="I19" s="520">
        <v>1201122</v>
      </c>
      <c r="J19" s="523">
        <v>120305</v>
      </c>
      <c r="K19" s="494">
        <f t="shared" si="2"/>
        <v>9.9839740659157972</v>
      </c>
    </row>
    <row r="20" spans="1:11" s="484" customFormat="1" ht="13.5" customHeight="1" x14ac:dyDescent="0.15">
      <c r="A20" s="609"/>
      <c r="B20" s="498">
        <f t="shared" si="3"/>
        <v>60</v>
      </c>
      <c r="C20" s="499">
        <f t="shared" si="4"/>
        <v>1985</v>
      </c>
      <c r="D20" s="498">
        <v>3.71</v>
      </c>
      <c r="E20" s="500">
        <v>14.397</v>
      </c>
      <c r="F20" s="501">
        <f t="shared" si="0"/>
        <v>3.8805929919137467</v>
      </c>
      <c r="G20" s="502">
        <f t="shared" si="1"/>
        <v>242.27269570049316</v>
      </c>
      <c r="H20" s="524">
        <v>3488</v>
      </c>
      <c r="I20" s="525">
        <v>1186442</v>
      </c>
      <c r="J20" s="526">
        <v>121049</v>
      </c>
      <c r="K20" s="503">
        <f t="shared" si="2"/>
        <v>9.8013366487951163</v>
      </c>
    </row>
    <row r="21" spans="1:11" s="484" customFormat="1" ht="13.5" customHeight="1" x14ac:dyDescent="0.15">
      <c r="A21" s="608"/>
      <c r="B21" s="484">
        <f t="shared" si="3"/>
        <v>61</v>
      </c>
      <c r="C21" s="490">
        <f t="shared" si="4"/>
        <v>1986</v>
      </c>
      <c r="D21" s="484">
        <v>3.69</v>
      </c>
      <c r="E21" s="495">
        <v>14.417</v>
      </c>
      <c r="F21" s="492">
        <f t="shared" si="0"/>
        <v>3.9070460704607046</v>
      </c>
      <c r="G21" s="496">
        <f t="shared" si="1"/>
        <v>238.60719983352988</v>
      </c>
      <c r="H21" s="522">
        <v>3440</v>
      </c>
      <c r="I21" s="527">
        <v>1199194</v>
      </c>
      <c r="J21" s="521">
        <v>121660</v>
      </c>
      <c r="K21" s="494">
        <f t="shared" si="2"/>
        <v>9.8569291468025639</v>
      </c>
    </row>
    <row r="22" spans="1:11" s="484" customFormat="1" ht="13.5" customHeight="1" x14ac:dyDescent="0.15">
      <c r="A22" s="608"/>
      <c r="B22" s="484">
        <f t="shared" si="3"/>
        <v>62</v>
      </c>
      <c r="C22" s="490">
        <f t="shared" si="4"/>
        <v>1987</v>
      </c>
      <c r="D22" s="484">
        <v>3.67</v>
      </c>
      <c r="E22" s="495">
        <v>13.659000000000001</v>
      </c>
      <c r="F22" s="492">
        <f t="shared" si="0"/>
        <v>3.7217983651226159</v>
      </c>
      <c r="G22" s="496">
        <f t="shared" si="1"/>
        <v>235.52236620543229</v>
      </c>
      <c r="H22" s="522">
        <v>3217</v>
      </c>
      <c r="I22" s="520">
        <v>1195286</v>
      </c>
      <c r="J22" s="523">
        <v>122239</v>
      </c>
      <c r="K22" s="494">
        <f t="shared" si="2"/>
        <v>9.7782704374217726</v>
      </c>
    </row>
    <row r="23" spans="1:11" s="484" customFormat="1" ht="13.5" customHeight="1" x14ac:dyDescent="0.15">
      <c r="A23" s="608"/>
      <c r="B23" s="484">
        <f t="shared" si="3"/>
        <v>63</v>
      </c>
      <c r="C23" s="490">
        <f t="shared" si="4"/>
        <v>1988</v>
      </c>
      <c r="D23" s="484">
        <v>3.63</v>
      </c>
      <c r="E23" s="495">
        <v>12.933999999999999</v>
      </c>
      <c r="F23" s="492">
        <f t="shared" si="0"/>
        <v>3.5630853994490357</v>
      </c>
      <c r="G23" s="496">
        <f t="shared" si="1"/>
        <v>231.94680686562549</v>
      </c>
      <c r="H23" s="522">
        <v>3000</v>
      </c>
      <c r="I23" s="520">
        <v>1198200</v>
      </c>
      <c r="J23" s="523">
        <v>122745</v>
      </c>
      <c r="K23" s="494">
        <f t="shared" si="2"/>
        <v>9.7617010876206773</v>
      </c>
    </row>
    <row r="24" spans="1:11" s="484" customFormat="1" ht="13.5" customHeight="1" x14ac:dyDescent="0.15">
      <c r="A24" s="608" t="s">
        <v>36</v>
      </c>
      <c r="B24" s="484" t="s">
        <v>35</v>
      </c>
      <c r="C24" s="490">
        <f t="shared" ref="C24:C55" si="5">C23+1</f>
        <v>1989</v>
      </c>
      <c r="D24" s="484">
        <v>3.61</v>
      </c>
      <c r="E24" s="495">
        <v>12.288</v>
      </c>
      <c r="F24" s="492">
        <f t="shared" si="0"/>
        <v>3.4038781163434906</v>
      </c>
      <c r="G24" s="496">
        <f t="shared" si="1"/>
        <v>239.82747395833331</v>
      </c>
      <c r="H24" s="522">
        <v>2947</v>
      </c>
      <c r="I24" s="520">
        <v>1197279</v>
      </c>
      <c r="J24" s="523">
        <v>123205</v>
      </c>
      <c r="K24" s="494">
        <f t="shared" si="2"/>
        <v>9.7177793109045894</v>
      </c>
    </row>
    <row r="25" spans="1:11" s="484" customFormat="1" ht="13.5" customHeight="1" x14ac:dyDescent="0.15">
      <c r="A25" s="609"/>
      <c r="B25" s="498">
        <v>2</v>
      </c>
      <c r="C25" s="499">
        <f t="shared" si="5"/>
        <v>1990</v>
      </c>
      <c r="D25" s="498">
        <v>3.56</v>
      </c>
      <c r="E25" s="500">
        <v>11.818</v>
      </c>
      <c r="F25" s="501">
        <f t="shared" si="0"/>
        <v>3.3196629213483146</v>
      </c>
      <c r="G25" s="496">
        <f t="shared" si="1"/>
        <v>249.7884582839736</v>
      </c>
      <c r="H25" s="524">
        <v>2952</v>
      </c>
      <c r="I25" s="525">
        <v>1176187</v>
      </c>
      <c r="J25" s="526">
        <v>123611</v>
      </c>
      <c r="K25" s="503">
        <f t="shared" si="2"/>
        <v>9.5152292271723393</v>
      </c>
    </row>
    <row r="26" spans="1:11" s="484" customFormat="1" ht="13.5" customHeight="1" x14ac:dyDescent="0.15">
      <c r="A26" s="608"/>
      <c r="B26" s="484">
        <f t="shared" ref="B26:B35" si="6">B25+1</f>
        <v>3</v>
      </c>
      <c r="C26" s="490">
        <f t="shared" si="5"/>
        <v>1991</v>
      </c>
      <c r="D26" s="484">
        <v>3.57</v>
      </c>
      <c r="E26" s="495">
        <v>11.839</v>
      </c>
      <c r="F26" s="492">
        <f t="shared" si="0"/>
        <v>3.31624649859944</v>
      </c>
      <c r="G26" s="493">
        <f t="shared" si="1"/>
        <v>281.52715600979809</v>
      </c>
      <c r="H26" s="522">
        <v>3333</v>
      </c>
      <c r="I26" s="527">
        <v>1175254</v>
      </c>
      <c r="J26" s="521">
        <v>124101</v>
      </c>
      <c r="K26" s="494">
        <f t="shared" si="2"/>
        <v>9.4701412559125231</v>
      </c>
    </row>
    <row r="27" spans="1:11" s="484" customFormat="1" ht="13.5" customHeight="1" x14ac:dyDescent="0.15">
      <c r="A27" s="608"/>
      <c r="B27" s="484">
        <f t="shared" si="6"/>
        <v>4</v>
      </c>
      <c r="C27" s="490">
        <f t="shared" si="5"/>
        <v>1992</v>
      </c>
      <c r="D27" s="484">
        <v>3.53</v>
      </c>
      <c r="E27" s="495">
        <v>12.154999999999999</v>
      </c>
      <c r="F27" s="492">
        <f t="shared" si="0"/>
        <v>3.4433427762039659</v>
      </c>
      <c r="G27" s="496">
        <f t="shared" si="1"/>
        <v>284.32743726861378</v>
      </c>
      <c r="H27" s="522">
        <v>3456</v>
      </c>
      <c r="I27" s="520">
        <v>1183136</v>
      </c>
      <c r="J27" s="523">
        <v>124567</v>
      </c>
      <c r="K27" s="494">
        <f t="shared" si="2"/>
        <v>9.4979890340138233</v>
      </c>
    </row>
    <row r="28" spans="1:11" s="484" customFormat="1" ht="13.5" customHeight="1" x14ac:dyDescent="0.15">
      <c r="A28" s="608"/>
      <c r="B28" s="484">
        <f t="shared" si="6"/>
        <v>5</v>
      </c>
      <c r="C28" s="490">
        <f t="shared" si="5"/>
        <v>1993</v>
      </c>
      <c r="D28" s="484">
        <v>3.49</v>
      </c>
      <c r="E28" s="495">
        <v>11.65</v>
      </c>
      <c r="F28" s="492">
        <f t="shared" si="0"/>
        <v>3.3381088825214897</v>
      </c>
      <c r="G28" s="496">
        <f t="shared" si="1"/>
        <v>283.86266094420603</v>
      </c>
      <c r="H28" s="522">
        <v>3307</v>
      </c>
      <c r="I28" s="520">
        <v>1166653</v>
      </c>
      <c r="J28" s="523">
        <v>124938</v>
      </c>
      <c r="K28" s="494">
        <f t="shared" si="2"/>
        <v>9.337855576365877</v>
      </c>
    </row>
    <row r="29" spans="1:11" s="484" customFormat="1" ht="13.5" customHeight="1" x14ac:dyDescent="0.15">
      <c r="A29" s="608"/>
      <c r="B29" s="484">
        <f t="shared" si="6"/>
        <v>6</v>
      </c>
      <c r="C29" s="490">
        <f t="shared" si="5"/>
        <v>1994</v>
      </c>
      <c r="D29" s="484">
        <v>3.47</v>
      </c>
      <c r="E29" s="495">
        <v>10.87</v>
      </c>
      <c r="F29" s="492">
        <f t="shared" si="0"/>
        <v>3.1325648414985587</v>
      </c>
      <c r="G29" s="496">
        <f t="shared" si="1"/>
        <v>282.33670653173874</v>
      </c>
      <c r="H29" s="522">
        <v>3069</v>
      </c>
      <c r="I29" s="520">
        <v>1140172</v>
      </c>
      <c r="J29" s="523">
        <v>125265</v>
      </c>
      <c r="K29" s="494">
        <f t="shared" si="2"/>
        <v>9.1020795912665147</v>
      </c>
    </row>
    <row r="30" spans="1:11" s="484" customFormat="1" ht="13.5" customHeight="1" x14ac:dyDescent="0.15">
      <c r="A30" s="609"/>
      <c r="B30" s="498">
        <f t="shared" si="6"/>
        <v>7</v>
      </c>
      <c r="C30" s="499">
        <f t="shared" si="5"/>
        <v>1995</v>
      </c>
      <c r="D30" s="498">
        <v>3.42</v>
      </c>
      <c r="E30" s="500">
        <v>10.898</v>
      </c>
      <c r="F30" s="501">
        <f t="shared" si="0"/>
        <v>3.1865497076023392</v>
      </c>
      <c r="G30" s="502">
        <f t="shared" si="1"/>
        <v>273.44466874655899</v>
      </c>
      <c r="H30" s="524">
        <v>2980</v>
      </c>
      <c r="I30" s="525">
        <v>1122018</v>
      </c>
      <c r="J30" s="526">
        <v>125570</v>
      </c>
      <c r="K30" s="503">
        <f t="shared" si="2"/>
        <v>8.9353985824639643</v>
      </c>
    </row>
    <row r="31" spans="1:11" s="484" customFormat="1" ht="13.5" customHeight="1" x14ac:dyDescent="0.15">
      <c r="A31" s="610"/>
      <c r="B31" s="504">
        <f t="shared" si="6"/>
        <v>8</v>
      </c>
      <c r="C31" s="490">
        <f t="shared" si="5"/>
        <v>1996</v>
      </c>
      <c r="D31" s="504">
        <v>3.34</v>
      </c>
      <c r="E31" s="491">
        <v>10.785</v>
      </c>
      <c r="F31" s="505">
        <f t="shared" si="0"/>
        <v>3.2290419161676649</v>
      </c>
      <c r="G31" s="496">
        <f t="shared" si="1"/>
        <v>270.93184979137692</v>
      </c>
      <c r="H31" s="519">
        <v>2922</v>
      </c>
      <c r="I31" s="527">
        <v>1123204</v>
      </c>
      <c r="J31" s="521">
        <v>125859</v>
      </c>
      <c r="K31" s="494">
        <f t="shared" si="2"/>
        <v>8.9243041816636079</v>
      </c>
    </row>
    <row r="32" spans="1:11" s="484" customFormat="1" ht="13.5" customHeight="1" x14ac:dyDescent="0.15">
      <c r="A32" s="608"/>
      <c r="B32" s="484">
        <f t="shared" si="6"/>
        <v>9</v>
      </c>
      <c r="C32" s="490">
        <f t="shared" si="5"/>
        <v>1997</v>
      </c>
      <c r="D32" s="484">
        <v>3.34</v>
      </c>
      <c r="E32" s="495">
        <v>10.516999999999999</v>
      </c>
      <c r="F32" s="492">
        <f t="shared" si="0"/>
        <v>3.1488023952095809</v>
      </c>
      <c r="G32" s="496">
        <f t="shared" si="1"/>
        <v>278.21622135589996</v>
      </c>
      <c r="H32" s="522">
        <v>2926</v>
      </c>
      <c r="I32" s="520">
        <v>1095402</v>
      </c>
      <c r="J32" s="523">
        <v>126157</v>
      </c>
      <c r="K32" s="494">
        <f t="shared" si="2"/>
        <v>8.6828475629572672</v>
      </c>
    </row>
    <row r="33" spans="1:11" s="484" customFormat="1" ht="13.5" customHeight="1" x14ac:dyDescent="0.15">
      <c r="A33" s="608"/>
      <c r="B33" s="484">
        <f t="shared" si="6"/>
        <v>10</v>
      </c>
      <c r="C33" s="490">
        <f t="shared" si="5"/>
        <v>1998</v>
      </c>
      <c r="D33" s="484">
        <v>3.31</v>
      </c>
      <c r="E33" s="495">
        <v>9.6880000000000006</v>
      </c>
      <c r="F33" s="492">
        <f t="shared" si="0"/>
        <v>2.9268882175226589</v>
      </c>
      <c r="G33" s="496">
        <f t="shared" si="1"/>
        <v>282.411230388109</v>
      </c>
      <c r="H33" s="522">
        <v>2736</v>
      </c>
      <c r="I33" s="520">
        <v>1067533</v>
      </c>
      <c r="J33" s="523">
        <v>126472</v>
      </c>
      <c r="K33" s="494">
        <f t="shared" si="2"/>
        <v>8.4408643810487689</v>
      </c>
    </row>
    <row r="34" spans="1:11" s="484" customFormat="1" ht="13.5" customHeight="1" x14ac:dyDescent="0.15">
      <c r="A34" s="608"/>
      <c r="B34" s="484">
        <f t="shared" si="6"/>
        <v>11</v>
      </c>
      <c r="C34" s="490">
        <f t="shared" si="5"/>
        <v>1999</v>
      </c>
      <c r="D34" s="497">
        <v>3.3</v>
      </c>
      <c r="E34" s="495">
        <v>9.6010000000000009</v>
      </c>
      <c r="F34" s="492">
        <f t="shared" si="0"/>
        <v>2.9093939393939396</v>
      </c>
      <c r="G34" s="496">
        <f t="shared" si="1"/>
        <v>282.67888761587329</v>
      </c>
      <c r="H34" s="522">
        <v>2714</v>
      </c>
      <c r="I34" s="520">
        <v>1045408</v>
      </c>
      <c r="J34" s="523">
        <v>126667</v>
      </c>
      <c r="K34" s="494">
        <f t="shared" si="2"/>
        <v>8.2531993336859646</v>
      </c>
    </row>
    <row r="35" spans="1:11" s="484" customFormat="1" ht="13.5" customHeight="1" x14ac:dyDescent="0.15">
      <c r="A35" s="609"/>
      <c r="B35" s="498">
        <f t="shared" si="6"/>
        <v>12</v>
      </c>
      <c r="C35" s="499">
        <f t="shared" si="5"/>
        <v>2000</v>
      </c>
      <c r="D35" s="498">
        <v>3.31</v>
      </c>
      <c r="E35" s="500">
        <v>9.3550000000000004</v>
      </c>
      <c r="F35" s="501">
        <f t="shared" si="0"/>
        <v>2.8262839879154078</v>
      </c>
      <c r="G35" s="496">
        <f t="shared" si="1"/>
        <v>278.7814003206841</v>
      </c>
      <c r="H35" s="524">
        <v>2608</v>
      </c>
      <c r="I35" s="525">
        <v>1061475</v>
      </c>
      <c r="J35" s="526">
        <v>126926</v>
      </c>
      <c r="K35" s="503">
        <f t="shared" si="2"/>
        <v>8.3629437625072871</v>
      </c>
    </row>
    <row r="36" spans="1:11" s="484" customFormat="1" ht="13.5" customHeight="1" x14ac:dyDescent="0.15">
      <c r="A36" s="610"/>
      <c r="B36" s="504">
        <v>13</v>
      </c>
      <c r="C36" s="490">
        <f t="shared" si="5"/>
        <v>2001</v>
      </c>
      <c r="D36" s="506">
        <v>3.28</v>
      </c>
      <c r="E36" s="491">
        <v>9.1530000000000005</v>
      </c>
      <c r="F36" s="507">
        <f t="shared" si="0"/>
        <v>2.7905487804878053</v>
      </c>
      <c r="G36" s="493">
        <f t="shared" si="1"/>
        <v>277.39538948978475</v>
      </c>
      <c r="H36" s="519">
        <v>2539</v>
      </c>
      <c r="I36" s="527">
        <v>1027353</v>
      </c>
      <c r="J36" s="521">
        <v>127316</v>
      </c>
      <c r="K36" s="494">
        <f t="shared" si="2"/>
        <v>8.0693157183700404</v>
      </c>
    </row>
    <row r="37" spans="1:11" s="484" customFormat="1" ht="13.5" customHeight="1" x14ac:dyDescent="0.15">
      <c r="A37" s="608"/>
      <c r="B37" s="484">
        <v>14</v>
      </c>
      <c r="C37" s="490">
        <f t="shared" si="5"/>
        <v>2002</v>
      </c>
      <c r="D37" s="508">
        <v>3.24</v>
      </c>
      <c r="E37" s="495">
        <v>8.8629999999999995</v>
      </c>
      <c r="F37" s="509">
        <f t="shared" si="0"/>
        <v>2.7354938271604934</v>
      </c>
      <c r="G37" s="496">
        <f t="shared" si="1"/>
        <v>291.21065102109895</v>
      </c>
      <c r="H37" s="522">
        <v>2581</v>
      </c>
      <c r="I37" s="520">
        <v>999465</v>
      </c>
      <c r="J37" s="523">
        <v>127486</v>
      </c>
      <c r="K37" s="494">
        <f t="shared" si="2"/>
        <v>7.8398020174764289</v>
      </c>
    </row>
    <row r="38" spans="1:11" s="484" customFormat="1" ht="13.5" customHeight="1" x14ac:dyDescent="0.15">
      <c r="A38" s="608"/>
      <c r="B38" s="484">
        <v>15</v>
      </c>
      <c r="C38" s="490">
        <f t="shared" si="5"/>
        <v>2003</v>
      </c>
      <c r="D38" s="508">
        <v>3.22</v>
      </c>
      <c r="E38" s="495">
        <v>8.5139999999999993</v>
      </c>
      <c r="F38" s="509">
        <f t="shared" si="0"/>
        <v>2.6440993788819873</v>
      </c>
      <c r="G38" s="496">
        <f t="shared" si="1"/>
        <v>281.65374677002586</v>
      </c>
      <c r="H38" s="522">
        <v>2398</v>
      </c>
      <c r="I38" s="520">
        <v>981100</v>
      </c>
      <c r="J38" s="523">
        <v>127694</v>
      </c>
      <c r="K38" s="494">
        <f t="shared" si="2"/>
        <v>7.6832114273184331</v>
      </c>
    </row>
    <row r="39" spans="1:11" s="484" customFormat="1" ht="13.5" customHeight="1" x14ac:dyDescent="0.15">
      <c r="A39" s="608"/>
      <c r="B39" s="484">
        <v>16</v>
      </c>
      <c r="C39" s="490">
        <f t="shared" si="5"/>
        <v>2004</v>
      </c>
      <c r="D39" s="508">
        <v>3.19</v>
      </c>
      <c r="E39" s="495">
        <v>8.6210000000000004</v>
      </c>
      <c r="F39" s="509">
        <f t="shared" ref="F39:F55" si="7">E39/D39</f>
        <v>2.7025078369905957</v>
      </c>
      <c r="G39" s="496">
        <f t="shared" ref="G39:G55" si="8">H39/E39</f>
        <v>272.70618257742717</v>
      </c>
      <c r="H39" s="522">
        <v>2351</v>
      </c>
      <c r="I39" s="520">
        <v>953919</v>
      </c>
      <c r="J39" s="523">
        <v>127787</v>
      </c>
      <c r="K39" s="494">
        <f t="shared" ref="K39:K55" si="9">I39/J39</f>
        <v>7.4649142714047594</v>
      </c>
    </row>
    <row r="40" spans="1:11" s="484" customFormat="1" ht="13.5" customHeight="1" x14ac:dyDescent="0.15">
      <c r="A40" s="609"/>
      <c r="B40" s="498">
        <v>17</v>
      </c>
      <c r="C40" s="499">
        <f t="shared" si="5"/>
        <v>2005</v>
      </c>
      <c r="D40" s="510">
        <v>3.17</v>
      </c>
      <c r="E40" s="500">
        <v>8.1820000000000004</v>
      </c>
      <c r="F40" s="511">
        <f t="shared" si="7"/>
        <v>2.5810725552050475</v>
      </c>
      <c r="G40" s="502">
        <f t="shared" si="8"/>
        <v>276.58274260571989</v>
      </c>
      <c r="H40" s="524">
        <v>2263</v>
      </c>
      <c r="I40" s="525">
        <v>938763</v>
      </c>
      <c r="J40" s="526">
        <v>127768</v>
      </c>
      <c r="K40" s="503">
        <f t="shared" si="9"/>
        <v>7.3474031056289526</v>
      </c>
    </row>
    <row r="41" spans="1:11" s="484" customFormat="1" ht="13.5" customHeight="1" x14ac:dyDescent="0.15">
      <c r="A41" s="610"/>
      <c r="B41" s="504">
        <v>18</v>
      </c>
      <c r="C41" s="490">
        <f t="shared" si="5"/>
        <v>2006</v>
      </c>
      <c r="D41" s="506">
        <v>3.16</v>
      </c>
      <c r="E41" s="491">
        <v>8.1630000000000003</v>
      </c>
      <c r="F41" s="507">
        <f t="shared" si="7"/>
        <v>2.5832278481012656</v>
      </c>
      <c r="G41" s="496">
        <f t="shared" si="8"/>
        <v>273.55139042018862</v>
      </c>
      <c r="H41" s="519">
        <v>2233</v>
      </c>
      <c r="I41" s="527">
        <v>941570</v>
      </c>
      <c r="J41" s="521">
        <v>127901</v>
      </c>
      <c r="K41" s="494">
        <f t="shared" si="9"/>
        <v>7.3617094471505302</v>
      </c>
    </row>
    <row r="42" spans="1:11" s="484" customFormat="1" ht="13.5" customHeight="1" x14ac:dyDescent="0.15">
      <c r="A42" s="608"/>
      <c r="B42" s="484">
        <v>19</v>
      </c>
      <c r="C42" s="490">
        <f t="shared" si="5"/>
        <v>2007</v>
      </c>
      <c r="D42" s="508">
        <v>3.14</v>
      </c>
      <c r="E42" s="495">
        <v>7.94</v>
      </c>
      <c r="F42" s="509">
        <f t="shared" si="7"/>
        <v>2.5286624203821657</v>
      </c>
      <c r="G42" s="496">
        <f t="shared" si="8"/>
        <v>279.59697732997478</v>
      </c>
      <c r="H42" s="522">
        <v>2220</v>
      </c>
      <c r="I42" s="520">
        <v>927112</v>
      </c>
      <c r="J42" s="523">
        <v>128033</v>
      </c>
      <c r="K42" s="494">
        <f t="shared" si="9"/>
        <v>7.2411956292518331</v>
      </c>
    </row>
    <row r="43" spans="1:11" s="484" customFormat="1" ht="13.5" customHeight="1" x14ac:dyDescent="0.15">
      <c r="A43" s="608"/>
      <c r="B43" s="484">
        <v>20</v>
      </c>
      <c r="C43" s="490">
        <f t="shared" si="5"/>
        <v>2008</v>
      </c>
      <c r="D43" s="508">
        <v>3.13</v>
      </c>
      <c r="E43" s="495">
        <v>7.6269999999999998</v>
      </c>
      <c r="F43" s="509">
        <f t="shared" si="7"/>
        <v>2.4367412140575082</v>
      </c>
      <c r="G43" s="496">
        <f t="shared" si="8"/>
        <v>293.16900485118657</v>
      </c>
      <c r="H43" s="522">
        <v>2236</v>
      </c>
      <c r="I43" s="520">
        <v>904813</v>
      </c>
      <c r="J43" s="523">
        <v>128084</v>
      </c>
      <c r="K43" s="494">
        <f t="shared" si="9"/>
        <v>7.064215670965929</v>
      </c>
    </row>
    <row r="44" spans="1:11" s="484" customFormat="1" ht="13.5" customHeight="1" x14ac:dyDescent="0.15">
      <c r="A44" s="608"/>
      <c r="B44" s="484">
        <v>21</v>
      </c>
      <c r="C44" s="490">
        <f t="shared" si="5"/>
        <v>2009</v>
      </c>
      <c r="D44" s="497">
        <v>3.11</v>
      </c>
      <c r="E44" s="495">
        <v>7.085</v>
      </c>
      <c r="F44" s="509">
        <f t="shared" si="7"/>
        <v>2.2781350482315115</v>
      </c>
      <c r="G44" s="496">
        <f t="shared" si="8"/>
        <v>317.71347918136911</v>
      </c>
      <c r="H44" s="522">
        <v>2251</v>
      </c>
      <c r="I44" s="520">
        <v>867935</v>
      </c>
      <c r="J44" s="523">
        <v>128032</v>
      </c>
      <c r="K44" s="494">
        <f t="shared" si="9"/>
        <v>6.7790474256435891</v>
      </c>
    </row>
    <row r="45" spans="1:11" s="484" customFormat="1" ht="13.5" customHeight="1" x14ac:dyDescent="0.15">
      <c r="A45" s="608"/>
      <c r="B45" s="484">
        <v>22</v>
      </c>
      <c r="C45" s="490">
        <f t="shared" si="5"/>
        <v>2010</v>
      </c>
      <c r="D45" s="497">
        <v>3.09</v>
      </c>
      <c r="E45" s="495">
        <v>6.9480000000000004</v>
      </c>
      <c r="F45" s="509">
        <f t="shared" si="7"/>
        <v>2.2485436893203885</v>
      </c>
      <c r="G45" s="496">
        <f t="shared" si="8"/>
        <v>303.10880829015542</v>
      </c>
      <c r="H45" s="522">
        <v>2106</v>
      </c>
      <c r="I45" s="520">
        <v>848926</v>
      </c>
      <c r="J45" s="523">
        <v>128057</v>
      </c>
      <c r="K45" s="494">
        <f t="shared" si="9"/>
        <v>6.629282272737921</v>
      </c>
    </row>
    <row r="46" spans="1:11" s="484" customFormat="1" ht="13.5" customHeight="1" x14ac:dyDescent="0.15">
      <c r="A46" s="610"/>
      <c r="B46" s="504">
        <v>23</v>
      </c>
      <c r="C46" s="512">
        <f t="shared" si="5"/>
        <v>2011</v>
      </c>
      <c r="D46" s="493">
        <v>3.08</v>
      </c>
      <c r="E46" s="491">
        <v>6.8959999999999999</v>
      </c>
      <c r="F46" s="507">
        <f t="shared" si="7"/>
        <v>2.238961038961039</v>
      </c>
      <c r="G46" s="493">
        <f t="shared" si="8"/>
        <v>304.66937354988397</v>
      </c>
      <c r="H46" s="519">
        <v>2101</v>
      </c>
      <c r="I46" s="528">
        <v>825854</v>
      </c>
      <c r="J46" s="529">
        <v>127834</v>
      </c>
      <c r="K46" s="513">
        <f t="shared" si="9"/>
        <v>6.4603626578218627</v>
      </c>
    </row>
    <row r="47" spans="1:11" s="484" customFormat="1" ht="13.5" customHeight="1" x14ac:dyDescent="0.15">
      <c r="A47" s="608"/>
      <c r="B47" s="484">
        <v>24</v>
      </c>
      <c r="C47" s="490">
        <f t="shared" si="5"/>
        <v>2012</v>
      </c>
      <c r="D47" s="496">
        <v>3.07</v>
      </c>
      <c r="E47" s="495">
        <v>6.5869999999999997</v>
      </c>
      <c r="F47" s="509">
        <f t="shared" si="7"/>
        <v>2.1456026058631923</v>
      </c>
      <c r="G47" s="496">
        <f t="shared" si="8"/>
        <v>298.16304842872324</v>
      </c>
      <c r="H47" s="522">
        <v>1964</v>
      </c>
      <c r="I47" s="530">
        <v>807060</v>
      </c>
      <c r="J47" s="531">
        <v>127593</v>
      </c>
      <c r="K47" s="494">
        <f t="shared" si="9"/>
        <v>6.3252686275892875</v>
      </c>
    </row>
    <row r="48" spans="1:11" s="484" customFormat="1" ht="13.5" customHeight="1" x14ac:dyDescent="0.15">
      <c r="A48" s="608"/>
      <c r="B48" s="484">
        <v>25</v>
      </c>
      <c r="C48" s="490">
        <f t="shared" si="5"/>
        <v>2013</v>
      </c>
      <c r="D48" s="496">
        <v>3.05</v>
      </c>
      <c r="E48" s="495">
        <v>5.9340000000000002</v>
      </c>
      <c r="F48" s="509">
        <f t="shared" si="7"/>
        <v>1.9455737704918035</v>
      </c>
      <c r="G48" s="496">
        <f t="shared" si="8"/>
        <v>327.4351196494776</v>
      </c>
      <c r="H48" s="522">
        <v>1943</v>
      </c>
      <c r="I48" s="530">
        <v>793363</v>
      </c>
      <c r="J48" s="531">
        <v>127414</v>
      </c>
      <c r="K48" s="494">
        <f t="shared" si="9"/>
        <v>6.2266548416971448</v>
      </c>
    </row>
    <row r="49" spans="1:11" s="484" customFormat="1" ht="13.5" customHeight="1" x14ac:dyDescent="0.15">
      <c r="A49" s="608"/>
      <c r="B49" s="484">
        <v>26</v>
      </c>
      <c r="C49" s="490">
        <f t="shared" si="5"/>
        <v>2014</v>
      </c>
      <c r="D49" s="508">
        <v>3.03</v>
      </c>
      <c r="E49" s="495">
        <v>6.03</v>
      </c>
      <c r="F49" s="509">
        <f t="shared" si="7"/>
        <v>1.9900990099009903</v>
      </c>
      <c r="G49" s="496">
        <f t="shared" si="8"/>
        <v>323.54892205638475</v>
      </c>
      <c r="H49" s="522">
        <v>1951</v>
      </c>
      <c r="I49" s="530">
        <v>790165</v>
      </c>
      <c r="J49" s="531">
        <v>127237</v>
      </c>
      <c r="K49" s="494">
        <f t="shared" si="9"/>
        <v>6.2101825726793303</v>
      </c>
    </row>
    <row r="50" spans="1:11" s="484" customFormat="1" ht="13.5" customHeight="1" x14ac:dyDescent="0.15">
      <c r="A50" s="609"/>
      <c r="B50" s="498">
        <v>27</v>
      </c>
      <c r="C50" s="499">
        <f t="shared" si="5"/>
        <v>2015</v>
      </c>
      <c r="D50" s="510">
        <v>3.02</v>
      </c>
      <c r="E50" s="500">
        <v>5.7729999999999997</v>
      </c>
      <c r="F50" s="511">
        <f t="shared" si="7"/>
        <v>1.9115894039735097</v>
      </c>
      <c r="G50" s="502">
        <f t="shared" si="8"/>
        <v>329.11830937121084</v>
      </c>
      <c r="H50" s="524">
        <v>1900</v>
      </c>
      <c r="I50" s="532">
        <v>780411</v>
      </c>
      <c r="J50" s="533">
        <v>127095</v>
      </c>
      <c r="K50" s="503">
        <f t="shared" si="9"/>
        <v>6.1403753098076246</v>
      </c>
    </row>
    <row r="51" spans="1:11" s="484" customFormat="1" ht="13.5" customHeight="1" x14ac:dyDescent="0.15">
      <c r="A51" s="610"/>
      <c r="B51" s="504">
        <v>28</v>
      </c>
      <c r="C51" s="504">
        <f t="shared" si="5"/>
        <v>2016</v>
      </c>
      <c r="D51" s="506">
        <v>2.99</v>
      </c>
      <c r="E51" s="491">
        <v>5.6180000000000003</v>
      </c>
      <c r="F51" s="491">
        <f t="shared" si="7"/>
        <v>1.8789297658862876</v>
      </c>
      <c r="G51" s="497">
        <f t="shared" si="8"/>
        <v>334.99466002135989</v>
      </c>
      <c r="H51" s="519">
        <v>1882</v>
      </c>
      <c r="I51" s="528">
        <v>776408</v>
      </c>
      <c r="J51" s="529">
        <v>126933</v>
      </c>
      <c r="K51" s="513">
        <f t="shared" si="9"/>
        <v>6.1166757265644076</v>
      </c>
    </row>
    <row r="52" spans="1:11" s="484" customFormat="1" ht="13.5" customHeight="1" x14ac:dyDescent="0.15">
      <c r="A52" s="608"/>
      <c r="B52" s="484">
        <v>29</v>
      </c>
      <c r="C52" s="484">
        <f t="shared" si="5"/>
        <v>2017</v>
      </c>
      <c r="D52" s="508">
        <v>2.98</v>
      </c>
      <c r="E52" s="495">
        <v>5.2489999999999997</v>
      </c>
      <c r="F52" s="495">
        <f t="shared" si="7"/>
        <v>1.7614093959731543</v>
      </c>
      <c r="G52" s="497">
        <f t="shared" si="8"/>
        <v>346.73271099257005</v>
      </c>
      <c r="H52" s="522">
        <v>1820</v>
      </c>
      <c r="I52" s="530">
        <v>768766</v>
      </c>
      <c r="J52" s="531">
        <v>126706</v>
      </c>
      <c r="K52" s="494">
        <f t="shared" si="9"/>
        <v>6.067321200258867</v>
      </c>
    </row>
    <row r="53" spans="1:11" s="484" customFormat="1" ht="13.5" customHeight="1" x14ac:dyDescent="0.15">
      <c r="A53" s="608"/>
      <c r="B53" s="484">
        <v>30</v>
      </c>
      <c r="C53" s="484">
        <f t="shared" si="5"/>
        <v>2018</v>
      </c>
      <c r="D53" s="508">
        <v>2.98</v>
      </c>
      <c r="E53" s="495">
        <v>4.9809999999999999</v>
      </c>
      <c r="F53" s="495">
        <f t="shared" si="7"/>
        <v>1.6714765100671141</v>
      </c>
      <c r="G53" s="497">
        <f t="shared" si="8"/>
        <v>351.53583617747444</v>
      </c>
      <c r="H53" s="522">
        <v>1751</v>
      </c>
      <c r="I53" s="530">
        <v>757237</v>
      </c>
      <c r="J53" s="531">
        <v>126443</v>
      </c>
      <c r="K53" s="494">
        <f t="shared" si="9"/>
        <v>5.988761734536511</v>
      </c>
    </row>
    <row r="54" spans="1:11" s="484" customFormat="1" ht="13.5" customHeight="1" x14ac:dyDescent="0.15">
      <c r="A54" s="608" t="s">
        <v>15</v>
      </c>
      <c r="B54" s="611" t="s">
        <v>181</v>
      </c>
      <c r="C54" s="484">
        <f t="shared" si="5"/>
        <v>2019</v>
      </c>
      <c r="D54" s="508">
        <v>2.97</v>
      </c>
      <c r="E54" s="495">
        <v>4.7080000000000002</v>
      </c>
      <c r="F54" s="495">
        <f t="shared" si="7"/>
        <v>1.5851851851851853</v>
      </c>
      <c r="G54" s="497">
        <f t="shared" si="8"/>
        <v>362.57434154630414</v>
      </c>
      <c r="H54" s="522">
        <v>1707</v>
      </c>
      <c r="I54" s="530">
        <v>744263</v>
      </c>
      <c r="J54" s="531">
        <v>126167</v>
      </c>
      <c r="K54" s="494">
        <f t="shared" si="9"/>
        <v>5.899030649852973</v>
      </c>
    </row>
    <row r="55" spans="1:11" s="484" customFormat="1" ht="13.5" customHeight="1" thickBot="1" x14ac:dyDescent="0.2">
      <c r="A55" s="612"/>
      <c r="B55" s="613">
        <v>2</v>
      </c>
      <c r="C55" s="514">
        <f t="shared" si="5"/>
        <v>2020</v>
      </c>
      <c r="D55" s="515">
        <v>2.95</v>
      </c>
      <c r="E55" s="516">
        <v>4.8319999999999999</v>
      </c>
      <c r="F55" s="516">
        <f t="shared" si="7"/>
        <v>1.6379661016949152</v>
      </c>
      <c r="G55" s="517">
        <f t="shared" si="8"/>
        <v>389.90066225165566</v>
      </c>
      <c r="H55" s="534">
        <v>1884</v>
      </c>
      <c r="I55" s="535">
        <v>702423</v>
      </c>
      <c r="J55" s="536">
        <v>125708</v>
      </c>
      <c r="K55" s="518">
        <f t="shared" si="9"/>
        <v>5.5877350685716101</v>
      </c>
    </row>
    <row r="56" spans="1:11" s="484" customFormat="1" ht="13.9" customHeight="1" x14ac:dyDescent="0.15">
      <c r="E56" s="614"/>
      <c r="F56" s="614"/>
      <c r="G56" s="614"/>
      <c r="H56" s="564"/>
      <c r="K56" s="615"/>
    </row>
    <row r="57" spans="1:11" s="542" customFormat="1" x14ac:dyDescent="0.15">
      <c r="A57" s="554" t="s">
        <v>12</v>
      </c>
      <c r="B57" s="616" t="s">
        <v>340</v>
      </c>
      <c r="C57" s="542" t="s">
        <v>339</v>
      </c>
      <c r="J57" s="484"/>
    </row>
    <row r="58" spans="1:11" s="542" customFormat="1" x14ac:dyDescent="0.15">
      <c r="B58" s="616" t="s">
        <v>338</v>
      </c>
      <c r="C58" s="542" t="s">
        <v>337</v>
      </c>
      <c r="J58" s="484"/>
    </row>
    <row r="59" spans="1:11" s="484" customFormat="1" x14ac:dyDescent="0.15">
      <c r="B59" s="616" t="s">
        <v>336</v>
      </c>
      <c r="C59" s="484" t="s">
        <v>335</v>
      </c>
    </row>
    <row r="60" spans="1:11" s="484" customFormat="1" x14ac:dyDescent="0.15">
      <c r="B60" s="616" t="s">
        <v>334</v>
      </c>
      <c r="C60" s="484" t="s">
        <v>333</v>
      </c>
    </row>
    <row r="61" spans="1:11" s="484" customFormat="1" x14ac:dyDescent="0.15">
      <c r="B61" s="611" t="s">
        <v>332</v>
      </c>
      <c r="C61" s="484" t="s">
        <v>331</v>
      </c>
    </row>
  </sheetData>
  <mergeCells count="7">
    <mergeCell ref="A1:K1"/>
    <mergeCell ref="A2:K2"/>
    <mergeCell ref="E5:F5"/>
    <mergeCell ref="A5:C6"/>
    <mergeCell ref="D5:D6"/>
    <mergeCell ref="I4:K4"/>
    <mergeCell ref="J5:J6"/>
  </mergeCells>
  <phoneticPr fontId="1"/>
  <pageMargins left="0.78700000000000003" right="0.78700000000000003" top="0.78" bottom="0.97" header="0.51200000000000001" footer="0.51200000000000001"/>
  <pageSetup paperSize="9" scale="86" orientation="portrait" r:id="rId1"/>
  <headerFooter alignWithMargins="0"/>
  <rowBreaks count="1" manualBreakCount="1">
    <brk id="61" max="10" man="1"/>
  </rowBreaks>
  <colBreaks count="1" manualBreakCount="1">
    <brk id="11" max="7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D59BE-A899-40F8-9774-7737D4DCE550}">
  <dimension ref="A1:N88"/>
  <sheetViews>
    <sheetView zoomScaleNormal="100" workbookViewId="0">
      <selection sqref="A1:K1"/>
    </sheetView>
  </sheetViews>
  <sheetFormatPr defaultRowHeight="13.5" x14ac:dyDescent="0.15"/>
  <cols>
    <col min="1" max="1" width="4.5" style="6" bestFit="1" customWidth="1"/>
    <col min="2" max="2" width="3.5" style="6" bestFit="1" customWidth="1"/>
    <col min="3" max="3" width="5.625" style="6" bestFit="1" customWidth="1"/>
    <col min="4" max="5" width="11.875" style="6" customWidth="1"/>
    <col min="6" max="6" width="7.5" style="6" bestFit="1" customWidth="1"/>
    <col min="7" max="7" width="11.875" style="6" bestFit="1" customWidth="1"/>
    <col min="8" max="9" width="10.5" style="6" customWidth="1"/>
    <col min="10" max="10" width="10.25" style="6" bestFit="1" customWidth="1"/>
    <col min="11" max="11" width="10.25" style="6" customWidth="1"/>
    <col min="12" max="16384" width="9" style="6"/>
  </cols>
  <sheetData>
    <row r="1" spans="1:12" ht="21" x14ac:dyDescent="0.2">
      <c r="A1" s="755" t="s">
        <v>389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476"/>
    </row>
    <row r="2" spans="1:12" ht="13.5" customHeight="1" thickBot="1" x14ac:dyDescent="0.25">
      <c r="A2" s="475"/>
      <c r="B2" s="475"/>
      <c r="C2" s="468"/>
      <c r="D2" s="468"/>
      <c r="E2" s="468"/>
      <c r="F2" s="468"/>
      <c r="G2" s="468"/>
      <c r="H2" s="468"/>
      <c r="I2" s="468"/>
      <c r="J2" s="781" t="s">
        <v>165</v>
      </c>
      <c r="K2" s="781"/>
    </row>
    <row r="3" spans="1:12" ht="12" customHeight="1" x14ac:dyDescent="0.15">
      <c r="A3" s="769" t="s">
        <v>43</v>
      </c>
      <c r="B3" s="770"/>
      <c r="C3" s="771"/>
      <c r="D3" s="775" t="s">
        <v>388</v>
      </c>
      <c r="E3" s="780" t="s">
        <v>387</v>
      </c>
      <c r="F3" s="771"/>
      <c r="G3" s="777" t="s">
        <v>85</v>
      </c>
      <c r="H3" s="778"/>
      <c r="I3" s="778"/>
      <c r="J3" s="778"/>
      <c r="K3" s="779"/>
    </row>
    <row r="4" spans="1:12" ht="12" customHeight="1" x14ac:dyDescent="0.15">
      <c r="A4" s="772"/>
      <c r="B4" s="773"/>
      <c r="C4" s="774"/>
      <c r="D4" s="776"/>
      <c r="E4" s="603"/>
      <c r="F4" s="294" t="s">
        <v>365</v>
      </c>
      <c r="G4" s="602" t="s">
        <v>81</v>
      </c>
      <c r="H4" s="602" t="s">
        <v>80</v>
      </c>
      <c r="I4" s="602" t="s">
        <v>79</v>
      </c>
      <c r="J4" s="601" t="s">
        <v>78</v>
      </c>
      <c r="K4" s="600" t="s">
        <v>77</v>
      </c>
    </row>
    <row r="5" spans="1:12" ht="12" customHeight="1" x14ac:dyDescent="0.15">
      <c r="A5" s="483" t="s">
        <v>37</v>
      </c>
      <c r="B5" s="6">
        <v>38</v>
      </c>
      <c r="C5" s="596">
        <v>1963</v>
      </c>
      <c r="D5" s="559">
        <v>1044600</v>
      </c>
      <c r="E5" s="560">
        <f>SUM(G5:K5)</f>
        <v>532393</v>
      </c>
      <c r="F5" s="561">
        <v>-51</v>
      </c>
      <c r="G5" s="562">
        <v>472491</v>
      </c>
      <c r="H5" s="562">
        <v>43365</v>
      </c>
      <c r="I5" s="562">
        <v>16537</v>
      </c>
      <c r="J5" s="538" t="s">
        <v>303</v>
      </c>
      <c r="K5" s="539" t="s">
        <v>303</v>
      </c>
    </row>
    <row r="6" spans="1:12" ht="12" customHeight="1" x14ac:dyDescent="0.15">
      <c r="A6" s="472"/>
      <c r="B6" s="6">
        <f>B5+1</f>
        <v>39</v>
      </c>
      <c r="C6" s="599">
        <v>1964</v>
      </c>
      <c r="D6" s="563">
        <v>1033590</v>
      </c>
      <c r="E6" s="564">
        <f>SUM(G6:K6)</f>
        <v>869313</v>
      </c>
      <c r="F6" s="565">
        <f>E6/D6*100</f>
        <v>84.106173627840832</v>
      </c>
      <c r="G6" s="566">
        <v>766343</v>
      </c>
      <c r="H6" s="566">
        <v>75743</v>
      </c>
      <c r="I6" s="566">
        <v>27227</v>
      </c>
      <c r="J6" s="540" t="s">
        <v>303</v>
      </c>
      <c r="K6" s="541" t="s">
        <v>303</v>
      </c>
    </row>
    <row r="7" spans="1:12" ht="12" customHeight="1" x14ac:dyDescent="0.15">
      <c r="A7" s="472"/>
      <c r="B7" s="71">
        <f>B6+1</f>
        <v>40</v>
      </c>
      <c r="C7" s="599">
        <v>1965</v>
      </c>
      <c r="D7" s="563">
        <v>1029077</v>
      </c>
      <c r="E7" s="564">
        <f>SUM(G7:K7)</f>
        <v>905703</v>
      </c>
      <c r="F7" s="565">
        <f>E7/D7*100</f>
        <v>88.011198384571813</v>
      </c>
      <c r="G7" s="566">
        <v>796319</v>
      </c>
      <c r="H7" s="566">
        <v>78713</v>
      </c>
      <c r="I7" s="566">
        <v>30671</v>
      </c>
      <c r="J7" s="540" t="s">
        <v>303</v>
      </c>
      <c r="K7" s="541" t="s">
        <v>303</v>
      </c>
    </row>
    <row r="8" spans="1:12" ht="12" customHeight="1" x14ac:dyDescent="0.15">
      <c r="A8" s="474"/>
      <c r="B8" s="595"/>
      <c r="C8" s="598"/>
      <c r="D8" s="543"/>
      <c r="E8" s="544"/>
      <c r="F8" s="545"/>
      <c r="G8" s="546">
        <f>G7/$E7*100</f>
        <v>87.922751718830554</v>
      </c>
      <c r="H8" s="546">
        <f>H7/$E7*100</f>
        <v>8.6908180717078345</v>
      </c>
      <c r="I8" s="546">
        <f>I7/$E7*100</f>
        <v>3.3864302094616008</v>
      </c>
      <c r="J8" s="547"/>
      <c r="K8" s="548"/>
    </row>
    <row r="9" spans="1:12" ht="12" customHeight="1" x14ac:dyDescent="0.15">
      <c r="A9" s="472"/>
      <c r="B9" s="6">
        <f>B7+1</f>
        <v>41</v>
      </c>
      <c r="C9" s="599">
        <v>1966</v>
      </c>
      <c r="D9" s="617">
        <v>1028833</v>
      </c>
      <c r="E9" s="564">
        <f>SUM(G9:K9)</f>
        <v>904247</v>
      </c>
      <c r="F9" s="565">
        <f>E9/D9*100</f>
        <v>87.890551722193976</v>
      </c>
      <c r="G9" s="566">
        <v>793750</v>
      </c>
      <c r="H9" s="566">
        <v>79853</v>
      </c>
      <c r="I9" s="566">
        <v>30644</v>
      </c>
      <c r="J9" s="540" t="s">
        <v>303</v>
      </c>
      <c r="K9" s="541" t="s">
        <v>303</v>
      </c>
    </row>
    <row r="10" spans="1:12" ht="12" customHeight="1" x14ac:dyDescent="0.15">
      <c r="A10" s="472"/>
      <c r="B10" s="6">
        <f>B9+1</f>
        <v>42</v>
      </c>
      <c r="C10" s="599">
        <v>1967</v>
      </c>
      <c r="D10" s="618">
        <v>1086036</v>
      </c>
      <c r="E10" s="564">
        <f>SUM(G10:K10)</f>
        <v>950083</v>
      </c>
      <c r="F10" s="565">
        <f>E10/D10*100</f>
        <v>87.48172252116872</v>
      </c>
      <c r="G10" s="566">
        <v>830817</v>
      </c>
      <c r="H10" s="566">
        <v>86384</v>
      </c>
      <c r="I10" s="566">
        <v>32882</v>
      </c>
      <c r="J10" s="540" t="s">
        <v>303</v>
      </c>
      <c r="K10" s="541" t="s">
        <v>303</v>
      </c>
    </row>
    <row r="11" spans="1:12" ht="12" customHeight="1" x14ac:dyDescent="0.15">
      <c r="A11" s="472"/>
      <c r="B11" s="6">
        <f>B10+1</f>
        <v>43</v>
      </c>
      <c r="C11" s="599">
        <v>1968</v>
      </c>
      <c r="D11" s="618">
        <v>1018565</v>
      </c>
      <c r="E11" s="564">
        <f>SUM(G11:K11)</f>
        <v>912295</v>
      </c>
      <c r="F11" s="565">
        <f>E11/D11*100</f>
        <v>89.56669431995013</v>
      </c>
      <c r="G11" s="566">
        <v>797110</v>
      </c>
      <c r="H11" s="566">
        <v>84370</v>
      </c>
      <c r="I11" s="566">
        <v>30815</v>
      </c>
      <c r="J11" s="540" t="s">
        <v>303</v>
      </c>
      <c r="K11" s="541" t="s">
        <v>303</v>
      </c>
    </row>
    <row r="12" spans="1:12" ht="12" customHeight="1" x14ac:dyDescent="0.15">
      <c r="A12" s="472"/>
      <c r="B12" s="6">
        <f>B11+1</f>
        <v>44</v>
      </c>
      <c r="C12" s="599">
        <v>1969</v>
      </c>
      <c r="D12" s="618">
        <v>1060516</v>
      </c>
      <c r="E12" s="564">
        <f>SUM(G12:K12)</f>
        <v>940997</v>
      </c>
      <c r="F12" s="565">
        <f>E12/D12*100</f>
        <v>88.730108739519252</v>
      </c>
      <c r="G12" s="566">
        <v>820459</v>
      </c>
      <c r="H12" s="566">
        <v>92320</v>
      </c>
      <c r="I12" s="566">
        <v>28218</v>
      </c>
      <c r="J12" s="540" t="s">
        <v>303</v>
      </c>
      <c r="K12" s="541" t="s">
        <v>303</v>
      </c>
    </row>
    <row r="13" spans="1:12" ht="12" customHeight="1" x14ac:dyDescent="0.15">
      <c r="A13" s="472"/>
      <c r="B13" s="71">
        <f>B12+1</f>
        <v>45</v>
      </c>
      <c r="C13" s="599">
        <v>1970</v>
      </c>
      <c r="D13" s="618">
        <v>1125742</v>
      </c>
      <c r="E13" s="564">
        <f>SUM(G13:K13)</f>
        <v>1001756</v>
      </c>
      <c r="F13" s="565">
        <f>E13/D13*100</f>
        <v>88.986286378228769</v>
      </c>
      <c r="G13" s="566">
        <v>871553</v>
      </c>
      <c r="H13" s="566">
        <v>99475</v>
      </c>
      <c r="I13" s="566">
        <v>30728</v>
      </c>
      <c r="J13" s="540" t="s">
        <v>303</v>
      </c>
      <c r="K13" s="541" t="s">
        <v>303</v>
      </c>
    </row>
    <row r="14" spans="1:12" ht="12" customHeight="1" x14ac:dyDescent="0.15">
      <c r="A14" s="474"/>
      <c r="B14" s="595"/>
      <c r="C14" s="598"/>
      <c r="D14" s="510"/>
      <c r="E14" s="544"/>
      <c r="F14" s="545"/>
      <c r="G14" s="546">
        <f>G13/$E13*100</f>
        <v>87.002523568613512</v>
      </c>
      <c r="H14" s="546">
        <f>H13/$E13*100</f>
        <v>9.9300628097061558</v>
      </c>
      <c r="I14" s="546">
        <f>I13/$E13*100</f>
        <v>3.0674136216803292</v>
      </c>
      <c r="J14" s="547"/>
      <c r="K14" s="548"/>
    </row>
    <row r="15" spans="1:12" ht="12" customHeight="1" x14ac:dyDescent="0.15">
      <c r="A15" s="472"/>
      <c r="B15" s="6">
        <f>B13+1</f>
        <v>46</v>
      </c>
      <c r="C15" s="599">
        <v>1971</v>
      </c>
      <c r="D15" s="563">
        <v>1134193</v>
      </c>
      <c r="E15" s="564">
        <f>SUM(G15:K15)</f>
        <v>1023024</v>
      </c>
      <c r="F15" s="565">
        <f>E15/D15*100</f>
        <v>90.198405386032192</v>
      </c>
      <c r="G15" s="566">
        <v>893663</v>
      </c>
      <c r="H15" s="566">
        <v>102379</v>
      </c>
      <c r="I15" s="566">
        <v>26982</v>
      </c>
      <c r="J15" s="540" t="s">
        <v>303</v>
      </c>
      <c r="K15" s="541" t="s">
        <v>303</v>
      </c>
    </row>
    <row r="16" spans="1:12" ht="12" customHeight="1" x14ac:dyDescent="0.15">
      <c r="A16" s="472"/>
      <c r="B16" s="6">
        <f>B15+1</f>
        <v>47</v>
      </c>
      <c r="C16" s="599">
        <v>1972</v>
      </c>
      <c r="D16" s="563">
        <v>1177131</v>
      </c>
      <c r="E16" s="564">
        <f>SUM(G16:K16)</f>
        <v>1079606</v>
      </c>
      <c r="F16" s="565">
        <f>E16/D16*100</f>
        <v>91.715025770283859</v>
      </c>
      <c r="G16" s="566">
        <v>942954</v>
      </c>
      <c r="H16" s="566">
        <v>112548</v>
      </c>
      <c r="I16" s="566">
        <v>23899</v>
      </c>
      <c r="J16" s="566">
        <v>205</v>
      </c>
      <c r="K16" s="541" t="s">
        <v>303</v>
      </c>
    </row>
    <row r="17" spans="1:11" ht="12" customHeight="1" x14ac:dyDescent="0.15">
      <c r="A17" s="472"/>
      <c r="B17" s="6">
        <f>B16+1</f>
        <v>48</v>
      </c>
      <c r="C17" s="599">
        <v>1973</v>
      </c>
      <c r="D17" s="563">
        <v>1294155</v>
      </c>
      <c r="E17" s="564">
        <f>SUM(G17:K17)</f>
        <v>1167765</v>
      </c>
      <c r="F17" s="565">
        <f>E17/D17*100</f>
        <v>90.233781888568217</v>
      </c>
      <c r="G17" s="566">
        <v>1013073</v>
      </c>
      <c r="H17" s="566">
        <v>126045</v>
      </c>
      <c r="I17" s="566">
        <v>26926</v>
      </c>
      <c r="J17" s="566">
        <v>1648</v>
      </c>
      <c r="K17" s="541">
        <v>73</v>
      </c>
    </row>
    <row r="18" spans="1:11" ht="12" customHeight="1" x14ac:dyDescent="0.15">
      <c r="A18" s="472"/>
      <c r="B18" s="6">
        <f>B17+1</f>
        <v>49</v>
      </c>
      <c r="C18" s="599">
        <v>1974</v>
      </c>
      <c r="D18" s="563">
        <v>1199155</v>
      </c>
      <c r="E18" s="564">
        <f>SUM(G18:K18)</f>
        <v>1101530</v>
      </c>
      <c r="F18" s="565">
        <f>E18/D18*100</f>
        <v>91.858850607302642</v>
      </c>
      <c r="G18" s="566">
        <v>948340</v>
      </c>
      <c r="H18" s="566">
        <v>120146</v>
      </c>
      <c r="I18" s="566">
        <v>27493</v>
      </c>
      <c r="J18" s="566">
        <v>2554</v>
      </c>
      <c r="K18" s="567">
        <v>2997</v>
      </c>
    </row>
    <row r="19" spans="1:11" ht="12" customHeight="1" x14ac:dyDescent="0.15">
      <c r="A19" s="472"/>
      <c r="B19" s="71">
        <f>B18+1</f>
        <v>50</v>
      </c>
      <c r="C19" s="599">
        <v>1975</v>
      </c>
      <c r="D19" s="563">
        <v>1127243</v>
      </c>
      <c r="E19" s="564">
        <f>SUM(G19:K19)</f>
        <v>1034625</v>
      </c>
      <c r="F19" s="565">
        <f>E19/D19*100</f>
        <v>91.783670424211991</v>
      </c>
      <c r="G19" s="566">
        <v>884597</v>
      </c>
      <c r="H19" s="566">
        <v>117345</v>
      </c>
      <c r="I19" s="566">
        <v>25579</v>
      </c>
      <c r="J19" s="566">
        <v>2814</v>
      </c>
      <c r="K19" s="567">
        <v>4290</v>
      </c>
    </row>
    <row r="20" spans="1:11" ht="12" customHeight="1" x14ac:dyDescent="0.15">
      <c r="A20" s="474"/>
      <c r="B20" s="595"/>
      <c r="C20" s="598"/>
      <c r="D20" s="543"/>
      <c r="E20" s="544"/>
      <c r="F20" s="545"/>
      <c r="G20" s="546">
        <f>G19/$E19*100</f>
        <v>85.499287181345892</v>
      </c>
      <c r="H20" s="546">
        <f>H19/$E19*100</f>
        <v>11.341790503805726</v>
      </c>
      <c r="I20" s="546">
        <f>I19/$E19*100</f>
        <v>2.47229672586686</v>
      </c>
      <c r="J20" s="546">
        <f>J19/$E19*100</f>
        <v>0.27198260239217109</v>
      </c>
      <c r="K20" s="549">
        <f>K19/$E19*100</f>
        <v>0.41464298658934395</v>
      </c>
    </row>
    <row r="21" spans="1:11" ht="12" customHeight="1" x14ac:dyDescent="0.15">
      <c r="A21" s="472"/>
      <c r="B21" s="6">
        <f>B19+1</f>
        <v>51</v>
      </c>
      <c r="C21" s="599">
        <v>1976</v>
      </c>
      <c r="D21" s="563">
        <v>1230076</v>
      </c>
      <c r="E21" s="564">
        <f>SUM(G21:K21)</f>
        <v>1132197</v>
      </c>
      <c r="F21" s="565">
        <f>E21/D21*100</f>
        <v>92.042849384916053</v>
      </c>
      <c r="G21" s="566">
        <v>967072</v>
      </c>
      <c r="H21" s="566">
        <v>131932</v>
      </c>
      <c r="I21" s="566">
        <v>25133</v>
      </c>
      <c r="J21" s="566">
        <v>3100</v>
      </c>
      <c r="K21" s="567">
        <v>4960</v>
      </c>
    </row>
    <row r="22" spans="1:11" ht="12" customHeight="1" x14ac:dyDescent="0.15">
      <c r="A22" s="472"/>
      <c r="B22" s="6">
        <f>B21+1</f>
        <v>52</v>
      </c>
      <c r="C22" s="599">
        <v>1977</v>
      </c>
      <c r="D22" s="563">
        <v>1155997</v>
      </c>
      <c r="E22" s="564">
        <f>SUM(G22:K22)</f>
        <v>1073522</v>
      </c>
      <c r="F22" s="565">
        <f>E22/D22*100</f>
        <v>92.865465913838875</v>
      </c>
      <c r="G22" s="566">
        <v>917738</v>
      </c>
      <c r="H22" s="566">
        <v>124829</v>
      </c>
      <c r="I22" s="566">
        <v>23427</v>
      </c>
      <c r="J22" s="566">
        <v>3072</v>
      </c>
      <c r="K22" s="567">
        <v>4456</v>
      </c>
    </row>
    <row r="23" spans="1:11" ht="12" customHeight="1" x14ac:dyDescent="0.15">
      <c r="A23" s="472"/>
      <c r="B23" s="6">
        <f>B22+1</f>
        <v>53</v>
      </c>
      <c r="C23" s="599">
        <v>1978</v>
      </c>
      <c r="D23" s="563">
        <v>1197798</v>
      </c>
      <c r="E23" s="564">
        <f>SUM(G23:K23)</f>
        <v>1111082</v>
      </c>
      <c r="F23" s="565">
        <f>E23/D23*100</f>
        <v>92.76038196757716</v>
      </c>
      <c r="G23" s="566">
        <v>944744</v>
      </c>
      <c r="H23" s="566">
        <v>133708</v>
      </c>
      <c r="I23" s="566">
        <v>24798</v>
      </c>
      <c r="J23" s="566">
        <v>3152</v>
      </c>
      <c r="K23" s="567">
        <v>4680</v>
      </c>
    </row>
    <row r="24" spans="1:11" ht="12" customHeight="1" x14ac:dyDescent="0.15">
      <c r="A24" s="472"/>
      <c r="B24" s="6">
        <f>B23+1</f>
        <v>54</v>
      </c>
      <c r="C24" s="599">
        <v>1979</v>
      </c>
      <c r="D24" s="563">
        <v>1250721</v>
      </c>
      <c r="E24" s="564">
        <f>SUM(G24:K24)</f>
        <v>1146260</v>
      </c>
      <c r="F24" s="565">
        <f>E24/D24*100</f>
        <v>91.647937469667497</v>
      </c>
      <c r="G24" s="566">
        <v>972175</v>
      </c>
      <c r="H24" s="566">
        <v>141068</v>
      </c>
      <c r="I24" s="566">
        <v>24173</v>
      </c>
      <c r="J24" s="566">
        <v>3447</v>
      </c>
      <c r="K24" s="567">
        <v>5397</v>
      </c>
    </row>
    <row r="25" spans="1:11" ht="12" customHeight="1" x14ac:dyDescent="0.15">
      <c r="A25" s="472"/>
      <c r="B25" s="71">
        <f>B24+1</f>
        <v>55</v>
      </c>
      <c r="C25" s="599">
        <v>1980</v>
      </c>
      <c r="D25" s="568">
        <v>1190425</v>
      </c>
      <c r="E25" s="564">
        <f>SUM(G25:K25)</f>
        <v>1089933</v>
      </c>
      <c r="F25" s="565">
        <f>E25/D25*100</f>
        <v>91.558309007287306</v>
      </c>
      <c r="G25" s="566">
        <v>919952</v>
      </c>
      <c r="H25" s="566">
        <v>138113</v>
      </c>
      <c r="I25" s="566">
        <v>23180</v>
      </c>
      <c r="J25" s="566">
        <v>3300</v>
      </c>
      <c r="K25" s="567">
        <v>5388</v>
      </c>
    </row>
    <row r="26" spans="1:11" ht="12" customHeight="1" x14ac:dyDescent="0.15">
      <c r="A26" s="474"/>
      <c r="B26" s="595"/>
      <c r="C26" s="598"/>
      <c r="D26" s="550"/>
      <c r="E26" s="544"/>
      <c r="F26" s="545"/>
      <c r="G26" s="546">
        <f>G25/$E25*100</f>
        <v>84.404454218745556</v>
      </c>
      <c r="H26" s="546">
        <f>H25/$E25*100</f>
        <v>12.671696333627846</v>
      </c>
      <c r="I26" s="546">
        <f>I25/$E25*100</f>
        <v>2.126736230575641</v>
      </c>
      <c r="J26" s="546">
        <f>J25/$E25*100</f>
        <v>0.30277090426659253</v>
      </c>
      <c r="K26" s="549">
        <f>K25/$E25*100</f>
        <v>0.4943423127843638</v>
      </c>
    </row>
    <row r="27" spans="1:11" ht="12" customHeight="1" x14ac:dyDescent="0.15">
      <c r="A27" s="472"/>
      <c r="B27" s="6">
        <f>B25+1</f>
        <v>56</v>
      </c>
      <c r="C27" s="599">
        <v>1981</v>
      </c>
      <c r="D27" s="569">
        <v>1188799</v>
      </c>
      <c r="E27" s="564">
        <f>SUM(G27:K27)</f>
        <v>1077686</v>
      </c>
      <c r="F27" s="565">
        <f>E27/D27*100</f>
        <v>90.653340051598292</v>
      </c>
      <c r="G27" s="531">
        <v>909761</v>
      </c>
      <c r="H27" s="531">
        <v>137669</v>
      </c>
      <c r="I27" s="531">
        <v>21649</v>
      </c>
      <c r="J27" s="531">
        <v>3270</v>
      </c>
      <c r="K27" s="522">
        <v>5337</v>
      </c>
    </row>
    <row r="28" spans="1:11" ht="12" customHeight="1" x14ac:dyDescent="0.15">
      <c r="A28" s="472"/>
      <c r="B28" s="6">
        <f>B27+1</f>
        <v>57</v>
      </c>
      <c r="C28" s="599">
        <v>1982</v>
      </c>
      <c r="D28" s="569">
        <v>1184306</v>
      </c>
      <c r="E28" s="564">
        <f>SUM(G28:K28)</f>
        <v>1070180</v>
      </c>
      <c r="F28" s="565">
        <f>E28/D28*100</f>
        <v>90.36347025177615</v>
      </c>
      <c r="G28" s="531">
        <v>902862</v>
      </c>
      <c r="H28" s="531">
        <v>138261</v>
      </c>
      <c r="I28" s="531">
        <v>20885</v>
      </c>
      <c r="J28" s="531">
        <v>3130</v>
      </c>
      <c r="K28" s="522">
        <v>5042</v>
      </c>
    </row>
    <row r="29" spans="1:11" ht="12" customHeight="1" x14ac:dyDescent="0.15">
      <c r="A29" s="472"/>
      <c r="B29" s="6">
        <f>B28+1</f>
        <v>58</v>
      </c>
      <c r="C29" s="599">
        <v>1983</v>
      </c>
      <c r="D29" s="569">
        <v>1194699</v>
      </c>
      <c r="E29" s="564">
        <f>SUM(G29:K29)</f>
        <v>1069920</v>
      </c>
      <c r="F29" s="565">
        <f>E29/D29*100</f>
        <v>89.555611915637328</v>
      </c>
      <c r="G29" s="531">
        <v>902325</v>
      </c>
      <c r="H29" s="531">
        <v>137413</v>
      </c>
      <c r="I29" s="531">
        <v>21077</v>
      </c>
      <c r="J29" s="531">
        <v>3203</v>
      </c>
      <c r="K29" s="522">
        <v>5902</v>
      </c>
    </row>
    <row r="30" spans="1:11" ht="12" customHeight="1" x14ac:dyDescent="0.15">
      <c r="A30" s="472"/>
      <c r="B30" s="6">
        <f>B29+1</f>
        <v>59</v>
      </c>
      <c r="C30" s="599">
        <v>1984</v>
      </c>
      <c r="D30" s="569">
        <v>1201122</v>
      </c>
      <c r="E30" s="564">
        <f>SUM(G30:K30)</f>
        <v>1064879</v>
      </c>
      <c r="F30" s="565">
        <f>E30/D30*100</f>
        <v>88.657022350768699</v>
      </c>
      <c r="G30" s="531">
        <v>897566</v>
      </c>
      <c r="H30" s="531">
        <v>138487</v>
      </c>
      <c r="I30" s="531">
        <v>19867</v>
      </c>
      <c r="J30" s="531">
        <v>3239</v>
      </c>
      <c r="K30" s="522">
        <v>5720</v>
      </c>
    </row>
    <row r="31" spans="1:11" ht="12" customHeight="1" x14ac:dyDescent="0.15">
      <c r="A31" s="472"/>
      <c r="B31" s="71">
        <f>B30+1</f>
        <v>60</v>
      </c>
      <c r="C31" s="599">
        <v>1985</v>
      </c>
      <c r="D31" s="569">
        <v>1186442</v>
      </c>
      <c r="E31" s="564">
        <f>SUM(G31:K31)</f>
        <v>1056796</v>
      </c>
      <c r="F31" s="565">
        <f>E31/D31*100</f>
        <v>89.072706461841364</v>
      </c>
      <c r="G31" s="531">
        <v>891003</v>
      </c>
      <c r="H31" s="531">
        <v>137267</v>
      </c>
      <c r="I31" s="531">
        <v>19645</v>
      </c>
      <c r="J31" s="531">
        <v>3245</v>
      </c>
      <c r="K31" s="522">
        <v>5636</v>
      </c>
    </row>
    <row r="32" spans="1:11" ht="12" customHeight="1" x14ac:dyDescent="0.15">
      <c r="A32" s="474"/>
      <c r="B32" s="595"/>
      <c r="C32" s="598"/>
      <c r="D32" s="551"/>
      <c r="E32" s="544"/>
      <c r="F32" s="545"/>
      <c r="G32" s="546">
        <f>G31/$E31*100</f>
        <v>84.31173093009437</v>
      </c>
      <c r="H32" s="546">
        <f>H31/$E31*100</f>
        <v>12.988978005215765</v>
      </c>
      <c r="I32" s="546">
        <f>I31/$E31*100</f>
        <v>1.8589207377772057</v>
      </c>
      <c r="J32" s="546">
        <f>J31/$E31*100</f>
        <v>0.30706020840351406</v>
      </c>
      <c r="K32" s="549">
        <f>K31/$E31*100</f>
        <v>0.53331011850915411</v>
      </c>
    </row>
    <row r="33" spans="1:11" ht="12" customHeight="1" x14ac:dyDescent="0.15">
      <c r="A33" s="472"/>
      <c r="B33" s="6">
        <f>B31+1</f>
        <v>61</v>
      </c>
      <c r="C33" s="599">
        <v>1986</v>
      </c>
      <c r="D33" s="569">
        <v>1199194</v>
      </c>
      <c r="E33" s="564">
        <f>SUM(G33:K33)</f>
        <v>1053232</v>
      </c>
      <c r="F33" s="565">
        <f>E33/D33*100</f>
        <v>87.828324691417734</v>
      </c>
      <c r="G33" s="531">
        <v>886329</v>
      </c>
      <c r="H33" s="531">
        <v>138821</v>
      </c>
      <c r="I33" s="531">
        <v>18962</v>
      </c>
      <c r="J33" s="531">
        <v>3355</v>
      </c>
      <c r="K33" s="522">
        <v>5765</v>
      </c>
    </row>
    <row r="34" spans="1:11" ht="12" customHeight="1" x14ac:dyDescent="0.15">
      <c r="A34" s="472"/>
      <c r="B34" s="6">
        <f>B33+1</f>
        <v>62</v>
      </c>
      <c r="C34" s="599">
        <v>1987</v>
      </c>
      <c r="D34" s="569">
        <v>1195286</v>
      </c>
      <c r="E34" s="564">
        <f>SUM(G34:K34)</f>
        <v>1043651</v>
      </c>
      <c r="F34" s="565">
        <f>E34/D34*100</f>
        <v>87.313914828752274</v>
      </c>
      <c r="G34" s="531">
        <v>873602</v>
      </c>
      <c r="H34" s="531">
        <v>140700</v>
      </c>
      <c r="I34" s="531">
        <v>19934</v>
      </c>
      <c r="J34" s="531">
        <v>3234</v>
      </c>
      <c r="K34" s="522">
        <v>6181</v>
      </c>
    </row>
    <row r="35" spans="1:11" ht="12" customHeight="1" x14ac:dyDescent="0.15">
      <c r="A35" s="472"/>
      <c r="B35" s="6">
        <f>B34+1</f>
        <v>63</v>
      </c>
      <c r="C35" s="599">
        <v>1988</v>
      </c>
      <c r="D35" s="569">
        <v>1198200</v>
      </c>
      <c r="E35" s="564">
        <f>SUM(G35:K35)</f>
        <v>1039603</v>
      </c>
      <c r="F35" s="565">
        <f>E35/D35*100</f>
        <v>86.763728926723417</v>
      </c>
      <c r="G35" s="570">
        <v>870498</v>
      </c>
      <c r="H35" s="531">
        <v>141212</v>
      </c>
      <c r="I35" s="531">
        <v>18592</v>
      </c>
      <c r="J35" s="531">
        <v>3291</v>
      </c>
      <c r="K35" s="522">
        <v>6010</v>
      </c>
    </row>
    <row r="36" spans="1:11" ht="12" customHeight="1" x14ac:dyDescent="0.15">
      <c r="A36" s="483" t="s">
        <v>36</v>
      </c>
      <c r="B36" s="6" t="s">
        <v>35</v>
      </c>
      <c r="C36" s="599">
        <v>1989</v>
      </c>
      <c r="D36" s="569">
        <v>1197279</v>
      </c>
      <c r="E36" s="564">
        <f>SUM(G36:K36)</f>
        <v>1023452</v>
      </c>
      <c r="F36" s="565">
        <f>E36/D36*100</f>
        <v>85.481495958753143</v>
      </c>
      <c r="G36" s="531">
        <v>855906</v>
      </c>
      <c r="H36" s="531">
        <v>139456</v>
      </c>
      <c r="I36" s="531">
        <v>18641</v>
      </c>
      <c r="J36" s="531">
        <v>3273</v>
      </c>
      <c r="K36" s="522">
        <v>6176</v>
      </c>
    </row>
    <row r="37" spans="1:11" ht="12" customHeight="1" x14ac:dyDescent="0.15">
      <c r="A37" s="472"/>
      <c r="B37" s="71">
        <v>2</v>
      </c>
      <c r="C37" s="599">
        <v>1990</v>
      </c>
      <c r="D37" s="569">
        <v>1176187</v>
      </c>
      <c r="E37" s="564">
        <f>SUM(G37:K37)</f>
        <v>995708</v>
      </c>
      <c r="F37" s="565">
        <f>E37/D37*100</f>
        <v>84.655586229060518</v>
      </c>
      <c r="G37" s="570">
        <v>825572</v>
      </c>
      <c r="H37" s="531">
        <v>141590</v>
      </c>
      <c r="I37" s="531">
        <v>18653</v>
      </c>
      <c r="J37" s="531">
        <v>3755</v>
      </c>
      <c r="K37" s="522">
        <v>6138</v>
      </c>
    </row>
    <row r="38" spans="1:11" ht="12" customHeight="1" x14ac:dyDescent="0.15">
      <c r="A38" s="474"/>
      <c r="B38" s="595"/>
      <c r="C38" s="598"/>
      <c r="D38" s="551"/>
      <c r="E38" s="544"/>
      <c r="F38" s="545"/>
      <c r="G38" s="546">
        <f>G37/$E37*100</f>
        <v>82.913062865820095</v>
      </c>
      <c r="H38" s="546">
        <f>H37/$E37*100</f>
        <v>14.22003237897054</v>
      </c>
      <c r="I38" s="546">
        <f>I37/$E37*100</f>
        <v>1.8733403768976449</v>
      </c>
      <c r="J38" s="546">
        <f>J37/$E37*100</f>
        <v>0.37711859300116096</v>
      </c>
      <c r="K38" s="549">
        <f>K37/$E37*100</f>
        <v>0.61644578531055294</v>
      </c>
    </row>
    <row r="39" spans="1:11" ht="12" customHeight="1" x14ac:dyDescent="0.15">
      <c r="A39" s="472"/>
      <c r="B39" s="6">
        <f>B37+1</f>
        <v>3</v>
      </c>
      <c r="C39" s="599">
        <v>1991</v>
      </c>
      <c r="D39" s="569">
        <v>1175254</v>
      </c>
      <c r="E39" s="564">
        <f>SUM(G39:K39)</f>
        <v>994336</v>
      </c>
      <c r="F39" s="565">
        <f>E39/D39*100</f>
        <v>84.606051117460567</v>
      </c>
      <c r="G39" s="570">
        <v>826931</v>
      </c>
      <c r="H39" s="531">
        <v>139176</v>
      </c>
      <c r="I39" s="531">
        <v>17750</v>
      </c>
      <c r="J39" s="531">
        <v>4668</v>
      </c>
      <c r="K39" s="522">
        <v>5811</v>
      </c>
    </row>
    <row r="40" spans="1:11" ht="12" customHeight="1" x14ac:dyDescent="0.15">
      <c r="A40" s="472"/>
      <c r="B40" s="6">
        <f>B39+1</f>
        <v>4</v>
      </c>
      <c r="C40" s="599">
        <v>1992</v>
      </c>
      <c r="D40" s="569">
        <v>1183136</v>
      </c>
      <c r="E40" s="564">
        <f>SUM(G40:K40)</f>
        <v>1006541</v>
      </c>
      <c r="F40" s="565">
        <f>E40/D40*100</f>
        <v>85.073989803370026</v>
      </c>
      <c r="G40" s="531">
        <v>836301</v>
      </c>
      <c r="H40" s="531">
        <v>140292</v>
      </c>
      <c r="I40" s="531">
        <v>18886</v>
      </c>
      <c r="J40" s="531">
        <v>5074</v>
      </c>
      <c r="K40" s="522">
        <v>5988</v>
      </c>
    </row>
    <row r="41" spans="1:11" ht="12" customHeight="1" x14ac:dyDescent="0.15">
      <c r="A41" s="472"/>
      <c r="B41" s="6">
        <f>B40+1</f>
        <v>5</v>
      </c>
      <c r="C41" s="599">
        <v>1993</v>
      </c>
      <c r="D41" s="569">
        <v>1166653</v>
      </c>
      <c r="E41" s="564">
        <f>SUM(G41:K41)</f>
        <v>974798</v>
      </c>
      <c r="F41" s="565">
        <f>E41/D41*100</f>
        <v>83.555093073947432</v>
      </c>
      <c r="G41" s="570">
        <v>808292</v>
      </c>
      <c r="H41" s="531">
        <v>138407</v>
      </c>
      <c r="I41" s="531">
        <v>17266</v>
      </c>
      <c r="J41" s="531">
        <v>5160</v>
      </c>
      <c r="K41" s="522">
        <v>5673</v>
      </c>
    </row>
    <row r="42" spans="1:11" ht="12" customHeight="1" x14ac:dyDescent="0.15">
      <c r="A42" s="472"/>
      <c r="B42" s="6">
        <f>B41+1</f>
        <v>6</v>
      </c>
      <c r="C42" s="599">
        <v>1994</v>
      </c>
      <c r="D42" s="569">
        <v>1140172</v>
      </c>
      <c r="E42" s="564">
        <f>SUM(G42:K42)</f>
        <v>940613</v>
      </c>
      <c r="F42" s="565">
        <f>E42/D42*100</f>
        <v>82.497465294709926</v>
      </c>
      <c r="G42" s="570">
        <v>780926</v>
      </c>
      <c r="H42" s="531">
        <v>133125</v>
      </c>
      <c r="I42" s="531">
        <v>16292</v>
      </c>
      <c r="J42" s="531">
        <v>4978</v>
      </c>
      <c r="K42" s="522">
        <v>5292</v>
      </c>
    </row>
    <row r="43" spans="1:11" ht="12" customHeight="1" x14ac:dyDescent="0.15">
      <c r="A43" s="472"/>
      <c r="B43" s="71">
        <f>B42+1</f>
        <v>7</v>
      </c>
      <c r="C43" s="599">
        <v>1995</v>
      </c>
      <c r="D43" s="569">
        <v>1122018</v>
      </c>
      <c r="E43" s="564">
        <f>SUM(G43:K43)</f>
        <v>928687</v>
      </c>
      <c r="F43" s="565">
        <f>E43/D43*100</f>
        <v>82.769349511326922</v>
      </c>
      <c r="G43" s="531">
        <v>770691</v>
      </c>
      <c r="H43" s="531">
        <v>131204</v>
      </c>
      <c r="I43" s="531">
        <v>16238</v>
      </c>
      <c r="J43" s="531">
        <v>5230</v>
      </c>
      <c r="K43" s="522">
        <v>5324</v>
      </c>
    </row>
    <row r="44" spans="1:11" ht="12" customHeight="1" x14ac:dyDescent="0.15">
      <c r="A44" s="474"/>
      <c r="B44" s="595"/>
      <c r="C44" s="598"/>
      <c r="D44" s="551"/>
      <c r="E44" s="544"/>
      <c r="F44" s="545"/>
      <c r="G44" s="546">
        <f>G43/$E43*100</f>
        <v>82.987163597638386</v>
      </c>
      <c r="H44" s="546">
        <f>H43/$E43*100</f>
        <v>14.127903157899272</v>
      </c>
      <c r="I44" s="546">
        <f>I43/$E43*100</f>
        <v>1.7484900725432788</v>
      </c>
      <c r="J44" s="546">
        <f>J43/$E43*100</f>
        <v>0.5631606773864607</v>
      </c>
      <c r="K44" s="549">
        <f>K43/$E43*100</f>
        <v>0.57328249453260349</v>
      </c>
    </row>
    <row r="45" spans="1:11" ht="12" customHeight="1" x14ac:dyDescent="0.15">
      <c r="A45" s="473"/>
      <c r="B45" s="591">
        <f>B43+1</f>
        <v>8</v>
      </c>
      <c r="C45" s="596">
        <v>1996</v>
      </c>
      <c r="D45" s="571">
        <v>1123204</v>
      </c>
      <c r="E45" s="560">
        <f>SUM(G45:K45)</f>
        <v>900555</v>
      </c>
      <c r="F45" s="572">
        <f>E45/D45*100</f>
        <v>80.177331989558439</v>
      </c>
      <c r="G45" s="529">
        <v>742889</v>
      </c>
      <c r="H45" s="529">
        <v>130307</v>
      </c>
      <c r="I45" s="529">
        <v>15970</v>
      </c>
      <c r="J45" s="529">
        <v>6089</v>
      </c>
      <c r="K45" s="519">
        <v>5300</v>
      </c>
    </row>
    <row r="46" spans="1:11" ht="12" customHeight="1" x14ac:dyDescent="0.15">
      <c r="A46" s="472"/>
      <c r="B46" s="6">
        <f>B45+1</f>
        <v>9</v>
      </c>
      <c r="C46" s="599">
        <v>1997</v>
      </c>
      <c r="D46" s="569">
        <v>1095402</v>
      </c>
      <c r="E46" s="564">
        <f>SUM(G46:K46)</f>
        <v>868254</v>
      </c>
      <c r="F46" s="565">
        <f>E46/D46*100</f>
        <v>79.263503261816211</v>
      </c>
      <c r="G46" s="531">
        <v>714104</v>
      </c>
      <c r="H46" s="531">
        <v>126999</v>
      </c>
      <c r="I46" s="531">
        <v>16341</v>
      </c>
      <c r="J46" s="531">
        <v>6046</v>
      </c>
      <c r="K46" s="522">
        <v>4764</v>
      </c>
    </row>
    <row r="47" spans="1:11" ht="12" customHeight="1" x14ac:dyDescent="0.15">
      <c r="A47" s="472"/>
      <c r="B47" s="6">
        <f>B46+1</f>
        <v>10</v>
      </c>
      <c r="C47" s="599">
        <v>1998</v>
      </c>
      <c r="D47" s="569">
        <v>1067533</v>
      </c>
      <c r="E47" s="564">
        <f>SUM(G47:K47)</f>
        <v>835207</v>
      </c>
      <c r="F47" s="565">
        <f>E47/D47*100</f>
        <v>78.237113044748966</v>
      </c>
      <c r="G47" s="531">
        <v>689667</v>
      </c>
      <c r="H47" s="531">
        <v>119917</v>
      </c>
      <c r="I47" s="531">
        <v>15423</v>
      </c>
      <c r="J47" s="531">
        <v>5554</v>
      </c>
      <c r="K47" s="522">
        <v>4646</v>
      </c>
    </row>
    <row r="48" spans="1:11" ht="12" customHeight="1" x14ac:dyDescent="0.15">
      <c r="A48" s="472"/>
      <c r="B48" s="6">
        <f>B47+1</f>
        <v>11</v>
      </c>
      <c r="C48" s="599">
        <v>1999</v>
      </c>
      <c r="D48" s="569">
        <v>1045408</v>
      </c>
      <c r="E48" s="564">
        <f>SUM(G48:K48)</f>
        <v>827811</v>
      </c>
      <c r="F48" s="565">
        <f>E48/D48*100</f>
        <v>79.185447212954173</v>
      </c>
      <c r="G48" s="531">
        <v>686171</v>
      </c>
      <c r="H48" s="531">
        <v>115848</v>
      </c>
      <c r="I48" s="531">
        <v>15233</v>
      </c>
      <c r="J48" s="531">
        <v>5949</v>
      </c>
      <c r="K48" s="522">
        <v>4610</v>
      </c>
    </row>
    <row r="49" spans="1:11" ht="12" customHeight="1" x14ac:dyDescent="0.15">
      <c r="A49" s="472"/>
      <c r="B49" s="71">
        <f>B48+1</f>
        <v>12</v>
      </c>
      <c r="C49" s="599">
        <v>2000</v>
      </c>
      <c r="D49" s="569">
        <v>1061475</v>
      </c>
      <c r="E49" s="564">
        <f>SUM(G49:K49)</f>
        <v>809797</v>
      </c>
      <c r="F49" s="565">
        <f>E49/D49*100</f>
        <v>76.289785440071597</v>
      </c>
      <c r="G49" s="531">
        <v>671502</v>
      </c>
      <c r="H49" s="531">
        <v>113333</v>
      </c>
      <c r="I49" s="531">
        <v>14400</v>
      </c>
      <c r="J49" s="531">
        <v>5865</v>
      </c>
      <c r="K49" s="522">
        <v>4697</v>
      </c>
    </row>
    <row r="50" spans="1:11" ht="12" customHeight="1" x14ac:dyDescent="0.15">
      <c r="A50" s="474"/>
      <c r="B50" s="595"/>
      <c r="C50" s="598"/>
      <c r="D50" s="551"/>
      <c r="E50" s="544"/>
      <c r="F50" s="545"/>
      <c r="G50" s="546">
        <f>G49/$E49*100</f>
        <v>82.922263233872201</v>
      </c>
      <c r="H50" s="546">
        <f>H49/$E49*100</f>
        <v>13.995235843056964</v>
      </c>
      <c r="I50" s="546">
        <f>I49/$E49*100</f>
        <v>1.7782234313043888</v>
      </c>
      <c r="J50" s="546">
        <f>J49/$E49*100</f>
        <v>0.7242555850416833</v>
      </c>
      <c r="K50" s="549">
        <f>K49/$E49*100</f>
        <v>0.58002190672477172</v>
      </c>
    </row>
    <row r="51" spans="1:11" ht="12" customHeight="1" x14ac:dyDescent="0.15">
      <c r="A51" s="473"/>
      <c r="B51" s="597">
        <v>13</v>
      </c>
      <c r="C51" s="596">
        <v>2001</v>
      </c>
      <c r="D51" s="529">
        <v>1027353</v>
      </c>
      <c r="E51" s="521">
        <f>SUM(G51:K51)</f>
        <v>771286</v>
      </c>
      <c r="F51" s="565">
        <f>E51/D51*100</f>
        <v>75.075071567416458</v>
      </c>
      <c r="G51" s="573">
        <v>637765</v>
      </c>
      <c r="H51" s="562">
        <v>108496</v>
      </c>
      <c r="I51" s="562">
        <v>14179</v>
      </c>
      <c r="J51" s="562">
        <v>6148</v>
      </c>
      <c r="K51" s="574">
        <v>4698</v>
      </c>
    </row>
    <row r="52" spans="1:11" ht="12" customHeight="1" x14ac:dyDescent="0.15">
      <c r="A52" s="472"/>
      <c r="B52" s="71">
        <v>14</v>
      </c>
      <c r="C52" s="599">
        <v>2002</v>
      </c>
      <c r="D52" s="531">
        <v>999465</v>
      </c>
      <c r="E52" s="531">
        <f>SUM(G52:K52)</f>
        <v>740685</v>
      </c>
      <c r="F52" s="565">
        <f>E52/D52*100</f>
        <v>74.108147859104619</v>
      </c>
      <c r="G52" s="575">
        <v>612259</v>
      </c>
      <c r="H52" s="566">
        <v>104444</v>
      </c>
      <c r="I52" s="566">
        <v>13455</v>
      </c>
      <c r="J52" s="566">
        <v>5990</v>
      </c>
      <c r="K52" s="567">
        <v>4537</v>
      </c>
    </row>
    <row r="53" spans="1:11" ht="12" customHeight="1" x14ac:dyDescent="0.15">
      <c r="A53" s="472"/>
      <c r="B53" s="71">
        <v>15</v>
      </c>
      <c r="C53" s="599">
        <v>2003</v>
      </c>
      <c r="D53" s="531">
        <v>981100</v>
      </c>
      <c r="E53" s="531">
        <f>SUM(G53:K53)</f>
        <v>677144</v>
      </c>
      <c r="F53" s="565">
        <f>E53/D53*100</f>
        <v>69.018856385689531</v>
      </c>
      <c r="G53" s="575">
        <v>564738</v>
      </c>
      <c r="H53" s="566">
        <v>90737</v>
      </c>
      <c r="I53" s="566">
        <v>12189</v>
      </c>
      <c r="J53" s="566">
        <v>6094</v>
      </c>
      <c r="K53" s="567">
        <v>3386</v>
      </c>
    </row>
    <row r="54" spans="1:11" ht="12" customHeight="1" x14ac:dyDescent="0.15">
      <c r="A54" s="472"/>
      <c r="B54" s="71">
        <v>16</v>
      </c>
      <c r="C54" s="599">
        <v>2004</v>
      </c>
      <c r="D54" s="531">
        <v>953919</v>
      </c>
      <c r="E54" s="531">
        <f>SUM(G54:K54)</f>
        <v>651128</v>
      </c>
      <c r="F54" s="565">
        <f>E54/D54*100</f>
        <v>68.258206409558881</v>
      </c>
      <c r="G54" s="575">
        <v>539785</v>
      </c>
      <c r="H54" s="566">
        <v>91809</v>
      </c>
      <c r="I54" s="566">
        <v>9767</v>
      </c>
      <c r="J54" s="566">
        <v>5860</v>
      </c>
      <c r="K54" s="567">
        <v>3907</v>
      </c>
    </row>
    <row r="55" spans="1:11" ht="12" customHeight="1" x14ac:dyDescent="0.15">
      <c r="A55" s="472"/>
      <c r="B55" s="71">
        <v>17</v>
      </c>
      <c r="C55" s="599">
        <v>2005</v>
      </c>
      <c r="D55" s="531">
        <v>938763</v>
      </c>
      <c r="E55" s="531">
        <f>SUM(G55:K55)</f>
        <v>610987</v>
      </c>
      <c r="F55" s="565">
        <f>E55/D55*100</f>
        <v>65.084265144663775</v>
      </c>
      <c r="G55" s="575">
        <v>511598</v>
      </c>
      <c r="H55" s="566">
        <v>85580</v>
      </c>
      <c r="I55" s="566">
        <v>5983</v>
      </c>
      <c r="J55" s="566">
        <v>4926</v>
      </c>
      <c r="K55" s="567">
        <v>2900</v>
      </c>
    </row>
    <row r="56" spans="1:11" ht="12" customHeight="1" x14ac:dyDescent="0.15">
      <c r="A56" s="474"/>
      <c r="B56" s="595"/>
      <c r="C56" s="598"/>
      <c r="D56" s="552"/>
      <c r="E56" s="552"/>
      <c r="F56" s="553"/>
      <c r="G56" s="546">
        <f>G55/$E55*100</f>
        <v>83.733041783213054</v>
      </c>
      <c r="H56" s="546">
        <f>H55/$E55*100</f>
        <v>14.006844662816068</v>
      </c>
      <c r="I56" s="546">
        <f>I55/$E55*100</f>
        <v>0.97923523741094332</v>
      </c>
      <c r="J56" s="546">
        <f>J55/$E55*100</f>
        <v>0.80623646656966508</v>
      </c>
      <c r="K56" s="549">
        <f>K55/$E55*100</f>
        <v>0.47464184999026166</v>
      </c>
    </row>
    <row r="57" spans="1:11" ht="12" customHeight="1" x14ac:dyDescent="0.15">
      <c r="A57" s="473"/>
      <c r="B57" s="597">
        <v>18</v>
      </c>
      <c r="C57" s="596">
        <v>2006</v>
      </c>
      <c r="D57" s="529">
        <v>941570</v>
      </c>
      <c r="E57" s="521">
        <f>SUM(G57:K57)</f>
        <v>591783</v>
      </c>
      <c r="F57" s="572">
        <f>E57/D57*100</f>
        <v>62.850664315982883</v>
      </c>
      <c r="G57" s="562">
        <v>494680</v>
      </c>
      <c r="H57" s="562">
        <v>82748</v>
      </c>
      <c r="I57" s="562">
        <v>5309</v>
      </c>
      <c r="J57" s="562">
        <v>6153</v>
      </c>
      <c r="K57" s="574">
        <v>2893</v>
      </c>
    </row>
    <row r="58" spans="1:11" ht="12" customHeight="1" x14ac:dyDescent="0.15">
      <c r="A58" s="472"/>
      <c r="B58" s="71">
        <v>19</v>
      </c>
      <c r="C58" s="310">
        <v>2007</v>
      </c>
      <c r="D58" s="523">
        <v>927112</v>
      </c>
      <c r="E58" s="523">
        <f>SUM(G58:K58)</f>
        <v>576543</v>
      </c>
      <c r="F58" s="576">
        <f>E58/D58*100</f>
        <v>62.186984959745963</v>
      </c>
      <c r="G58" s="566">
        <v>492582</v>
      </c>
      <c r="H58" s="577">
        <v>71357</v>
      </c>
      <c r="I58" s="566">
        <v>4953</v>
      </c>
      <c r="J58" s="566">
        <v>5530</v>
      </c>
      <c r="K58" s="567">
        <v>2121</v>
      </c>
    </row>
    <row r="59" spans="1:11" ht="12" customHeight="1" x14ac:dyDescent="0.15">
      <c r="A59" s="472"/>
      <c r="B59" s="71">
        <v>20</v>
      </c>
      <c r="C59" s="310">
        <v>2008</v>
      </c>
      <c r="D59" s="523">
        <v>904813</v>
      </c>
      <c r="E59" s="523">
        <f>SUM(G59:K59)</f>
        <v>531684</v>
      </c>
      <c r="F59" s="576">
        <f>E59/D59*100</f>
        <v>58.761755191404184</v>
      </c>
      <c r="G59" s="566">
        <v>446148</v>
      </c>
      <c r="H59" s="577">
        <v>72425</v>
      </c>
      <c r="I59" s="566">
        <v>5059</v>
      </c>
      <c r="J59" s="566">
        <v>5522</v>
      </c>
      <c r="K59" s="567">
        <v>2530</v>
      </c>
    </row>
    <row r="60" spans="1:11" ht="12" customHeight="1" x14ac:dyDescent="0.15">
      <c r="A60" s="472"/>
      <c r="B60" s="71">
        <v>21</v>
      </c>
      <c r="C60" s="310">
        <v>2009</v>
      </c>
      <c r="D60" s="523">
        <v>867935</v>
      </c>
      <c r="E60" s="523">
        <v>527918</v>
      </c>
      <c r="F60" s="576">
        <f>E60/D60*100</f>
        <v>60.824600920575847</v>
      </c>
      <c r="G60" s="566">
        <v>443782</v>
      </c>
      <c r="H60" s="577">
        <v>72045</v>
      </c>
      <c r="I60" s="566">
        <v>4848</v>
      </c>
      <c r="J60" s="566">
        <v>5072</v>
      </c>
      <c r="K60" s="567">
        <v>2170</v>
      </c>
    </row>
    <row r="61" spans="1:11" ht="12" customHeight="1" x14ac:dyDescent="0.15">
      <c r="A61" s="472"/>
      <c r="B61" s="71">
        <v>22</v>
      </c>
      <c r="C61" s="310">
        <v>2010</v>
      </c>
      <c r="D61" s="523">
        <v>848926</v>
      </c>
      <c r="E61" s="523">
        <f>SUM(G61:K61)</f>
        <v>515050</v>
      </c>
      <c r="F61" s="576">
        <f>E61/D61*100</f>
        <v>60.670776958180106</v>
      </c>
      <c r="G61" s="566">
        <v>433557</v>
      </c>
      <c r="H61" s="577">
        <v>69454</v>
      </c>
      <c r="I61" s="566">
        <v>4760</v>
      </c>
      <c r="J61" s="566">
        <v>5429</v>
      </c>
      <c r="K61" s="567">
        <v>1850</v>
      </c>
    </row>
    <row r="62" spans="1:11" ht="12" customHeight="1" x14ac:dyDescent="0.15">
      <c r="A62" s="474"/>
      <c r="B62" s="595"/>
      <c r="C62" s="594"/>
      <c r="D62" s="544"/>
      <c r="E62" s="544"/>
      <c r="F62" s="553"/>
      <c r="G62" s="546">
        <f>G61/$E61*100</f>
        <v>84.177652655082042</v>
      </c>
      <c r="H62" s="546">
        <f>H61/$E61*100</f>
        <v>13.484904378215706</v>
      </c>
      <c r="I62" s="546">
        <f>I61/$E61*100</f>
        <v>0.92418211824094754</v>
      </c>
      <c r="J62" s="546">
        <f>J61/$E61*100</f>
        <v>1.0540724201533831</v>
      </c>
      <c r="K62" s="549">
        <f>K61/$E61*100</f>
        <v>0.35918842830793124</v>
      </c>
    </row>
    <row r="63" spans="1:11" ht="12" customHeight="1" x14ac:dyDescent="0.15">
      <c r="A63" s="472"/>
      <c r="B63" s="71">
        <v>23</v>
      </c>
      <c r="C63" s="310">
        <v>2011</v>
      </c>
      <c r="D63" s="523">
        <v>825854</v>
      </c>
      <c r="E63" s="523">
        <v>496755</v>
      </c>
      <c r="F63" s="576">
        <f>E63/D63*100</f>
        <v>60.150462430405369</v>
      </c>
      <c r="G63" s="566">
        <v>418788</v>
      </c>
      <c r="H63" s="577">
        <v>66188</v>
      </c>
      <c r="I63" s="566">
        <v>4490</v>
      </c>
      <c r="J63" s="566">
        <v>4951</v>
      </c>
      <c r="K63" s="567">
        <v>2337</v>
      </c>
    </row>
    <row r="64" spans="1:11" ht="12" customHeight="1" x14ac:dyDescent="0.15">
      <c r="A64" s="472"/>
      <c r="B64" s="71">
        <v>24</v>
      </c>
      <c r="C64" s="310">
        <v>2012</v>
      </c>
      <c r="D64" s="523">
        <v>807060</v>
      </c>
      <c r="E64" s="523">
        <f>SUM(G64:K64)</f>
        <v>474101</v>
      </c>
      <c r="F64" s="576">
        <f>E64/D64*100</f>
        <v>58.744207369960101</v>
      </c>
      <c r="G64" s="566">
        <v>398767</v>
      </c>
      <c r="H64" s="577">
        <v>64316</v>
      </c>
      <c r="I64" s="566">
        <v>4013</v>
      </c>
      <c r="J64" s="566">
        <v>4744</v>
      </c>
      <c r="K64" s="567">
        <v>2261</v>
      </c>
    </row>
    <row r="65" spans="1:14" ht="12" customHeight="1" x14ac:dyDescent="0.15">
      <c r="A65" s="472"/>
      <c r="B65" s="71">
        <v>25</v>
      </c>
      <c r="C65" s="310">
        <v>2013</v>
      </c>
      <c r="D65" s="523">
        <v>793363</v>
      </c>
      <c r="E65" s="523">
        <f>SUM(G65:K65)</f>
        <v>464610</v>
      </c>
      <c r="F65" s="576">
        <f>E65/D65*100</f>
        <v>58.562095787174343</v>
      </c>
      <c r="G65" s="566">
        <v>389277</v>
      </c>
      <c r="H65" s="577">
        <v>63852</v>
      </c>
      <c r="I65" s="566">
        <v>3941</v>
      </c>
      <c r="J65" s="566">
        <v>5284</v>
      </c>
      <c r="K65" s="567">
        <v>2256</v>
      </c>
    </row>
    <row r="66" spans="1:14" ht="12" customHeight="1" x14ac:dyDescent="0.15">
      <c r="A66" s="472"/>
      <c r="B66" s="71">
        <v>26</v>
      </c>
      <c r="C66" s="310">
        <v>2014</v>
      </c>
      <c r="D66" s="523">
        <v>790165</v>
      </c>
      <c r="E66" s="523">
        <f>SUM(G66:K66)</f>
        <v>435708</v>
      </c>
      <c r="F66" s="576">
        <f>E66/D66*100</f>
        <v>55.141394518866313</v>
      </c>
      <c r="G66" s="566">
        <v>363769</v>
      </c>
      <c r="H66" s="577">
        <v>60211</v>
      </c>
      <c r="I66" s="566">
        <v>3853</v>
      </c>
      <c r="J66" s="566">
        <v>4903</v>
      </c>
      <c r="K66" s="567">
        <v>2972</v>
      </c>
    </row>
    <row r="67" spans="1:14" ht="12" customHeight="1" x14ac:dyDescent="0.15">
      <c r="A67" s="472"/>
      <c r="B67" s="71">
        <v>27</v>
      </c>
      <c r="C67" s="310">
        <v>2015</v>
      </c>
      <c r="D67" s="523">
        <v>780411</v>
      </c>
      <c r="E67" s="523">
        <v>434026</v>
      </c>
      <c r="F67" s="576">
        <f>E67/D67*100</f>
        <v>55.615054118919396</v>
      </c>
      <c r="G67" s="566">
        <v>363045</v>
      </c>
      <c r="H67" s="577">
        <v>59817</v>
      </c>
      <c r="I67" s="566">
        <v>4065</v>
      </c>
      <c r="J67" s="566">
        <v>4937</v>
      </c>
      <c r="K67" s="567">
        <v>2163</v>
      </c>
    </row>
    <row r="68" spans="1:14" ht="12" customHeight="1" x14ac:dyDescent="0.15">
      <c r="A68" s="474"/>
      <c r="B68" s="595"/>
      <c r="C68" s="594"/>
      <c r="D68" s="544"/>
      <c r="E68" s="544"/>
      <c r="F68" s="553"/>
      <c r="G68" s="546">
        <f>G67/$E67*100</f>
        <v>83.645910613649875</v>
      </c>
      <c r="H68" s="546">
        <f>H67/$E67*100</f>
        <v>13.781893250634756</v>
      </c>
      <c r="I68" s="546">
        <f>I67/$E67*100</f>
        <v>0.93657983623100916</v>
      </c>
      <c r="J68" s="546">
        <f>J67/$E67*100</f>
        <v>1.1374894591568248</v>
      </c>
      <c r="K68" s="549">
        <f>K67/$E67*100</f>
        <v>0.49835724127126024</v>
      </c>
    </row>
    <row r="69" spans="1:14" ht="12" customHeight="1" x14ac:dyDescent="0.15">
      <c r="A69" s="472"/>
      <c r="B69" s="71">
        <v>28</v>
      </c>
      <c r="C69" s="310">
        <v>2016</v>
      </c>
      <c r="D69" s="523">
        <v>776408</v>
      </c>
      <c r="E69" s="523">
        <f>SUM(G69:K69)</f>
        <v>418831</v>
      </c>
      <c r="F69" s="576">
        <f>E69/D69*100</f>
        <v>53.944704330712725</v>
      </c>
      <c r="G69" s="566">
        <v>349554</v>
      </c>
      <c r="H69" s="577">
        <v>58356</v>
      </c>
      <c r="I69" s="566">
        <v>3753</v>
      </c>
      <c r="J69" s="566">
        <v>5027</v>
      </c>
      <c r="K69" s="567">
        <v>2141</v>
      </c>
    </row>
    <row r="70" spans="1:14" ht="12" customHeight="1" x14ac:dyDescent="0.15">
      <c r="A70" s="472"/>
      <c r="B70" s="71">
        <v>29</v>
      </c>
      <c r="C70" s="310">
        <v>2017</v>
      </c>
      <c r="D70" s="523">
        <v>768766</v>
      </c>
      <c r="E70" s="523">
        <v>402801</v>
      </c>
      <c r="F70" s="576">
        <f>E70/D70*100</f>
        <v>52.395787534828543</v>
      </c>
      <c r="G70" s="566">
        <v>335996</v>
      </c>
      <c r="H70" s="577">
        <v>55309</v>
      </c>
      <c r="I70" s="566">
        <v>4178</v>
      </c>
      <c r="J70" s="566">
        <v>5308</v>
      </c>
      <c r="K70" s="567">
        <v>2011</v>
      </c>
    </row>
    <row r="71" spans="1:14" ht="12" customHeight="1" x14ac:dyDescent="0.15">
      <c r="A71" s="472"/>
      <c r="B71" s="71">
        <v>30</v>
      </c>
      <c r="C71" s="310">
        <v>2018</v>
      </c>
      <c r="D71" s="523">
        <v>757237</v>
      </c>
      <c r="E71" s="523">
        <v>410977</v>
      </c>
      <c r="F71" s="576">
        <f>E71/D71*100</f>
        <v>54.273232818787257</v>
      </c>
      <c r="G71" s="566">
        <v>345658</v>
      </c>
      <c r="H71" s="577">
        <v>54183</v>
      </c>
      <c r="I71" s="566">
        <v>4355</v>
      </c>
      <c r="J71" s="566">
        <v>4802</v>
      </c>
      <c r="K71" s="567">
        <v>1978</v>
      </c>
    </row>
    <row r="72" spans="1:14" ht="12" customHeight="1" x14ac:dyDescent="0.15">
      <c r="A72" s="483" t="s">
        <v>15</v>
      </c>
      <c r="B72" s="468" t="s">
        <v>35</v>
      </c>
      <c r="C72" s="310">
        <v>2019</v>
      </c>
      <c r="D72" s="523">
        <v>744263</v>
      </c>
      <c r="E72" s="523">
        <f>SUM(G72:K72)</f>
        <v>401433</v>
      </c>
      <c r="F72" s="576">
        <f>E72/D72*100</f>
        <v>53.93698195395983</v>
      </c>
      <c r="G72" s="566">
        <v>338950</v>
      </c>
      <c r="H72" s="577">
        <v>51085</v>
      </c>
      <c r="I72" s="566">
        <v>4477</v>
      </c>
      <c r="J72" s="566">
        <v>5042</v>
      </c>
      <c r="K72" s="567">
        <v>1879</v>
      </c>
    </row>
    <row r="73" spans="1:14" ht="12" customHeight="1" x14ac:dyDescent="0.15">
      <c r="A73" s="483"/>
      <c r="B73" s="590">
        <v>2</v>
      </c>
      <c r="C73" s="310">
        <v>2020</v>
      </c>
      <c r="D73" s="523">
        <v>702423</v>
      </c>
      <c r="E73" s="523">
        <f>SUM(G73:K73)</f>
        <v>371020</v>
      </c>
      <c r="F73" s="576">
        <f>E73/D73*100</f>
        <v>52.820024401251096</v>
      </c>
      <c r="G73" s="566">
        <v>316989</v>
      </c>
      <c r="H73" s="577">
        <v>44062</v>
      </c>
      <c r="I73" s="566">
        <v>3636</v>
      </c>
      <c r="J73" s="566">
        <v>4966</v>
      </c>
      <c r="K73" s="567">
        <v>1367</v>
      </c>
    </row>
    <row r="74" spans="1:14" ht="12" customHeight="1" thickBot="1" x14ac:dyDescent="0.2">
      <c r="A74" s="471"/>
      <c r="B74" s="593"/>
      <c r="C74" s="592"/>
      <c r="D74" s="555"/>
      <c r="E74" s="555"/>
      <c r="F74" s="556"/>
      <c r="G74" s="557">
        <f>G73/$E73*100</f>
        <v>85.437173198210331</v>
      </c>
      <c r="H74" s="557">
        <f>H73/$E73*100</f>
        <v>11.875909654466065</v>
      </c>
      <c r="I74" s="557">
        <f>I73/$E73*100</f>
        <v>0.98000107810899684</v>
      </c>
      <c r="J74" s="557">
        <f>J73/$E73*100</f>
        <v>1.3384723195515067</v>
      </c>
      <c r="K74" s="558">
        <f>K73/$E73*100</f>
        <v>0.3684437496630909</v>
      </c>
      <c r="N74" s="470"/>
    </row>
    <row r="75" spans="1:14" ht="12" customHeight="1" x14ac:dyDescent="0.4">
      <c r="C75" s="304"/>
      <c r="D75" s="469"/>
      <c r="E75" s="469"/>
      <c r="F75" s="482"/>
      <c r="G75" s="469"/>
      <c r="H75" s="469"/>
      <c r="I75" s="469"/>
      <c r="J75" s="469"/>
      <c r="K75" s="469"/>
    </row>
    <row r="76" spans="1:14" s="176" customFormat="1" ht="12" customHeight="1" x14ac:dyDescent="0.4">
      <c r="A76" s="481" t="s">
        <v>12</v>
      </c>
      <c r="B76" s="479" t="s">
        <v>340</v>
      </c>
      <c r="C76" s="480" t="s">
        <v>364</v>
      </c>
      <c r="D76" s="480"/>
      <c r="E76" s="480"/>
      <c r="F76" s="480"/>
      <c r="G76" s="480"/>
      <c r="H76" s="480"/>
      <c r="I76" s="480"/>
      <c r="J76" s="480"/>
      <c r="K76" s="480"/>
      <c r="L76" s="480"/>
    </row>
    <row r="77" spans="1:14" s="176" customFormat="1" ht="12" customHeight="1" x14ac:dyDescent="0.4">
      <c r="B77" s="479" t="s">
        <v>338</v>
      </c>
      <c r="C77" s="176" t="s">
        <v>363</v>
      </c>
    </row>
    <row r="78" spans="1:14" s="176" customFormat="1" ht="12" customHeight="1" x14ac:dyDescent="0.4">
      <c r="B78" s="479"/>
      <c r="C78" s="176" t="s">
        <v>362</v>
      </c>
    </row>
    <row r="79" spans="1:14" s="176" customFormat="1" ht="12" customHeight="1" x14ac:dyDescent="0.4">
      <c r="B79" s="479" t="s">
        <v>336</v>
      </c>
      <c r="C79" s="176" t="s">
        <v>361</v>
      </c>
    </row>
    <row r="80" spans="1:14" s="176" customFormat="1" ht="12" customHeight="1" x14ac:dyDescent="0.4">
      <c r="B80" s="479"/>
      <c r="C80" s="176" t="s">
        <v>360</v>
      </c>
    </row>
    <row r="81" spans="2:11" s="176" customFormat="1" ht="12" customHeight="1" x14ac:dyDescent="0.4">
      <c r="B81" s="479"/>
      <c r="C81" s="176" t="s">
        <v>359</v>
      </c>
    </row>
    <row r="82" spans="2:11" s="176" customFormat="1" ht="12" customHeight="1" x14ac:dyDescent="0.4">
      <c r="B82" s="479" t="s">
        <v>334</v>
      </c>
      <c r="C82" s="176" t="s">
        <v>358</v>
      </c>
    </row>
    <row r="83" spans="2:11" s="176" customFormat="1" ht="12" customHeight="1" x14ac:dyDescent="0.4">
      <c r="B83" s="479" t="s">
        <v>332</v>
      </c>
      <c r="C83" s="176" t="s">
        <v>357</v>
      </c>
    </row>
    <row r="84" spans="2:11" s="176" customFormat="1" ht="12" customHeight="1" x14ac:dyDescent="0.4">
      <c r="C84" s="176" t="s">
        <v>356</v>
      </c>
    </row>
    <row r="85" spans="2:11" s="176" customFormat="1" ht="12" customHeight="1" x14ac:dyDescent="0.4">
      <c r="C85" s="176" t="s">
        <v>355</v>
      </c>
    </row>
    <row r="86" spans="2:11" x14ac:dyDescent="0.15">
      <c r="G86" s="478"/>
      <c r="H86" s="478"/>
      <c r="I86" s="478"/>
      <c r="J86" s="478"/>
      <c r="K86" s="478"/>
    </row>
    <row r="87" spans="2:11" x14ac:dyDescent="0.15">
      <c r="G87" s="478"/>
      <c r="H87" s="478"/>
      <c r="I87" s="478"/>
      <c r="J87" s="478"/>
      <c r="K87" s="478"/>
    </row>
    <row r="88" spans="2:11" x14ac:dyDescent="0.15">
      <c r="C88" s="176"/>
      <c r="G88" s="477"/>
      <c r="H88" s="477"/>
      <c r="I88" s="477"/>
      <c r="J88" s="477"/>
      <c r="K88" s="477"/>
    </row>
  </sheetData>
  <mergeCells count="6">
    <mergeCell ref="A1:K1"/>
    <mergeCell ref="A3:C4"/>
    <mergeCell ref="D3:D4"/>
    <mergeCell ref="G3:K3"/>
    <mergeCell ref="E3:F3"/>
    <mergeCell ref="J2:K2"/>
  </mergeCells>
  <phoneticPr fontId="1"/>
  <pageMargins left="1.1811023622047245" right="0.47244094488188981" top="0.70866141732283472" bottom="0.70866141732283472" header="0.51181102362204722" footer="0.51181102362204722"/>
  <pageSetup paperSize="9" scale="72" orientation="portrait" r:id="rId1"/>
  <headerFooter alignWithMargins="0"/>
  <rowBreaks count="1" manualBreakCount="1">
    <brk id="8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目次</vt:lpstr>
      <vt:lpstr>1.企業(工場)数の推移</vt:lpstr>
      <vt:lpstr>2.(1)出荷数量の推移</vt:lpstr>
      <vt:lpstr>2.(2)都道府県別しょうゆ等出荷数量</vt:lpstr>
      <vt:lpstr>2.(3)容器別出荷数量の推移</vt:lpstr>
      <vt:lpstr>2.(4)輸出数量の推移</vt:lpstr>
      <vt:lpstr>3.原料使用量の推移</vt:lpstr>
      <vt:lpstr>4.一世帯当たり年間購入数量・支出金額の推移</vt:lpstr>
      <vt:lpstr>5.しょうゆJAS受検数量の推移</vt:lpstr>
      <vt:lpstr>'2.(2)都道府県別しょうゆ等出荷数量'!Print_Area</vt:lpstr>
      <vt:lpstr>'2.(3)容器別出荷数量の推移'!Print_Area</vt:lpstr>
      <vt:lpstr>'2.(4)輸出数量の推移'!Print_Area</vt:lpstr>
      <vt:lpstr>'3.原料使用量の推移'!Print_Area</vt:lpstr>
      <vt:lpstr>'4.一世帯当たり年間購入数量・支出金額の推移'!Print_Area</vt:lpstr>
      <vt:lpstr>'5.しょうゆJAS受検数量の推移'!Print_Area</vt:lpstr>
      <vt:lpstr>'2.(1)出荷数量の推移'!Print_Titles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Usesr204</dc:creator>
  <cp:lastModifiedBy>Usesr204</cp:lastModifiedBy>
  <cp:lastPrinted>2022-01-13T07:55:41Z</cp:lastPrinted>
  <dcterms:created xsi:type="dcterms:W3CDTF">2020-09-04T08:52:35Z</dcterms:created>
  <dcterms:modified xsi:type="dcterms:W3CDTF">2022-01-13T08:03:00Z</dcterms:modified>
</cp:coreProperties>
</file>