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.100\八尋\統計資料\★醤油の統計資料\醤油の統計資料2019年実績(令和2年7月)\"/>
    </mc:Choice>
  </mc:AlternateContent>
  <xr:revisionPtr revIDLastSave="0" documentId="13_ncr:1_{D8FDC3A4-21C8-44CD-B4EB-C604EDD9234A}" xr6:coauthVersionLast="45" xr6:coauthVersionMax="45" xr10:uidLastSave="{00000000-0000-0000-0000-000000000000}"/>
  <bookViews>
    <workbookView xWindow="-120" yWindow="-120" windowWidth="20730" windowHeight="11760" xr2:uid="{E3D267B2-96FA-4563-8556-73755BB30BBE}"/>
  </bookViews>
  <sheets>
    <sheet name="目次" sheetId="1" r:id="rId1"/>
    <sheet name="1.(1)企業(工場)数の推移" sheetId="2" r:id="rId2"/>
    <sheet name="2.(1)出荷数量の推移" sheetId="3" r:id="rId3"/>
    <sheet name="2.(2)都道府県別しょうゆ等出荷数量" sheetId="4" r:id="rId4"/>
    <sheet name="2.(3)容器別出荷数量の推移" sheetId="5" r:id="rId5"/>
    <sheet name="2.(4)輸出数量の推移" sheetId="6" r:id="rId6"/>
    <sheet name="3.原料使用量の推移" sheetId="7" r:id="rId7"/>
    <sheet name="4.一世帯当たり年間購入数量・支出金額の推移" sheetId="8" r:id="rId8"/>
    <sheet name="5.しょうゆJAS受検数量の推移" sheetId="9" r:id="rId9"/>
  </sheets>
  <definedNames>
    <definedName name="_xlnm.Print_Area" localSheetId="2">'2.(1)出荷数量の推移'!$A$1:$W$131</definedName>
    <definedName name="_xlnm.Print_Area" localSheetId="3">'2.(2)都道府県別しょうゆ等出荷数量'!$A$1:$M$66</definedName>
    <definedName name="_xlnm.Print_Area" localSheetId="4">'2.(3)容器別出荷数量の推移'!$A$1:$AF$98</definedName>
    <definedName name="_xlnm.Print_Area" localSheetId="5">'2.(4)輸出数量の推移'!$A$1:$AE$68</definedName>
    <definedName name="_xlnm.Print_Area" localSheetId="6">'3.原料使用量の推移'!$A$1:$R$52</definedName>
    <definedName name="_xlnm.Print_Area" localSheetId="7">'4.一世帯当たり年間購入数量・支出金額の推移'!$A$1:$K$60</definedName>
    <definedName name="_xlnm.Print_Area" localSheetId="8">'5.しょうゆJAS受検数量の推移'!$A$1:$L$83</definedName>
    <definedName name="_xlnm.Print_Area">#N/A</definedName>
    <definedName name="_xlnm.Print_Titles" localSheetId="2">'2.(1)出荷数量の推移'!$2:$4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8" l="1"/>
  <c r="G7" i="8"/>
  <c r="K7" i="8"/>
  <c r="B8" i="8"/>
  <c r="B9" i="8" s="1"/>
  <c r="B10" i="8" s="1"/>
  <c r="B11" i="8" s="1"/>
  <c r="B12" i="8" s="1"/>
  <c r="B13" i="8" s="1"/>
  <c r="B14" i="8" s="1"/>
  <c r="B15" i="8" s="1"/>
  <c r="B16" i="8" s="1"/>
  <c r="B17" i="8" s="1"/>
  <c r="B18" i="8" s="1"/>
  <c r="B19" i="8" s="1"/>
  <c r="B20" i="8" s="1"/>
  <c r="B21" i="8" s="1"/>
  <c r="B22" i="8" s="1"/>
  <c r="B23" i="8" s="1"/>
  <c r="C8" i="8"/>
  <c r="C9" i="8" s="1"/>
  <c r="C10" i="8" s="1"/>
  <c r="C11" i="8" s="1"/>
  <c r="C12" i="8" s="1"/>
  <c r="C13" i="8" s="1"/>
  <c r="C14" i="8" s="1"/>
  <c r="C15" i="8" s="1"/>
  <c r="C16" i="8" s="1"/>
  <c r="C17" i="8" s="1"/>
  <c r="C18" i="8" s="1"/>
  <c r="C19" i="8" s="1"/>
  <c r="C20" i="8" s="1"/>
  <c r="C21" i="8" s="1"/>
  <c r="C22" i="8" s="1"/>
  <c r="C23" i="8" s="1"/>
  <c r="C24" i="8" s="1"/>
  <c r="C25" i="8" s="1"/>
  <c r="C26" i="8" s="1"/>
  <c r="C27" i="8" s="1"/>
  <c r="C28" i="8" s="1"/>
  <c r="C29" i="8" s="1"/>
  <c r="C30" i="8" s="1"/>
  <c r="C31" i="8" s="1"/>
  <c r="C32" i="8" s="1"/>
  <c r="C33" i="8" s="1"/>
  <c r="C34" i="8" s="1"/>
  <c r="C35" i="8" s="1"/>
  <c r="C36" i="8" s="1"/>
  <c r="C37" i="8" s="1"/>
  <c r="C38" i="8" s="1"/>
  <c r="C39" i="8" s="1"/>
  <c r="C40" i="8" s="1"/>
  <c r="C41" i="8" s="1"/>
  <c r="C42" i="8" s="1"/>
  <c r="C43" i="8" s="1"/>
  <c r="C44" i="8" s="1"/>
  <c r="C45" i="8" s="1"/>
  <c r="C46" i="8" s="1"/>
  <c r="C47" i="8" s="1"/>
  <c r="C48" i="8" s="1"/>
  <c r="C49" i="8" s="1"/>
  <c r="C50" i="8" s="1"/>
  <c r="C51" i="8" s="1"/>
  <c r="C52" i="8" s="1"/>
  <c r="C53" i="8" s="1"/>
  <c r="C54" i="8" s="1"/>
  <c r="F8" i="8"/>
  <c r="G8" i="8"/>
  <c r="K8" i="8"/>
  <c r="F9" i="8"/>
  <c r="G9" i="8"/>
  <c r="K9" i="8"/>
  <c r="F10" i="8"/>
  <c r="G10" i="8"/>
  <c r="K10" i="8"/>
  <c r="F11" i="8"/>
  <c r="G11" i="8"/>
  <c r="K11" i="8"/>
  <c r="F12" i="8"/>
  <c r="G12" i="8"/>
  <c r="K12" i="8"/>
  <c r="F13" i="8"/>
  <c r="G13" i="8"/>
  <c r="K13" i="8"/>
  <c r="F14" i="8"/>
  <c r="G14" i="8"/>
  <c r="K14" i="8"/>
  <c r="F15" i="8"/>
  <c r="G15" i="8"/>
  <c r="K15" i="8"/>
  <c r="F16" i="8"/>
  <c r="G16" i="8"/>
  <c r="K16" i="8"/>
  <c r="F17" i="8"/>
  <c r="G17" i="8"/>
  <c r="K17" i="8"/>
  <c r="F18" i="8"/>
  <c r="G18" i="8"/>
  <c r="K18" i="8"/>
  <c r="F19" i="8"/>
  <c r="G19" i="8"/>
  <c r="K19" i="8"/>
  <c r="F20" i="8"/>
  <c r="G20" i="8"/>
  <c r="K20" i="8"/>
  <c r="F21" i="8"/>
  <c r="G21" i="8"/>
  <c r="K21" i="8"/>
  <c r="F22" i="8"/>
  <c r="G22" i="8"/>
  <c r="K22" i="8"/>
  <c r="F23" i="8"/>
  <c r="G23" i="8"/>
  <c r="K23" i="8"/>
  <c r="F24" i="8"/>
  <c r="G24" i="8"/>
  <c r="K24" i="8"/>
  <c r="F25" i="8"/>
  <c r="G25" i="8"/>
  <c r="K25" i="8"/>
  <c r="B26" i="8"/>
  <c r="B27" i="8" s="1"/>
  <c r="B28" i="8" s="1"/>
  <c r="B29" i="8" s="1"/>
  <c r="B30" i="8" s="1"/>
  <c r="B31" i="8" s="1"/>
  <c r="B32" i="8" s="1"/>
  <c r="B33" i="8" s="1"/>
  <c r="B34" i="8" s="1"/>
  <c r="B35" i="8" s="1"/>
  <c r="F26" i="8"/>
  <c r="G26" i="8"/>
  <c r="K26" i="8"/>
  <c r="F27" i="8"/>
  <c r="G27" i="8"/>
  <c r="K27" i="8"/>
  <c r="F28" i="8"/>
  <c r="G28" i="8"/>
  <c r="K28" i="8"/>
  <c r="F29" i="8"/>
  <c r="G29" i="8"/>
  <c r="K29" i="8"/>
  <c r="F30" i="8"/>
  <c r="G30" i="8"/>
  <c r="K30" i="8"/>
  <c r="F31" i="8"/>
  <c r="G31" i="8"/>
  <c r="K31" i="8"/>
  <c r="F32" i="8"/>
  <c r="G32" i="8"/>
  <c r="K32" i="8"/>
  <c r="F33" i="8"/>
  <c r="G33" i="8"/>
  <c r="K33" i="8"/>
  <c r="F34" i="8"/>
  <c r="G34" i="8"/>
  <c r="K34" i="8"/>
  <c r="F35" i="8"/>
  <c r="G35" i="8"/>
  <c r="K35" i="8"/>
  <c r="F36" i="8"/>
  <c r="G36" i="8"/>
  <c r="K36" i="8"/>
  <c r="F37" i="8"/>
  <c r="G37" i="8"/>
  <c r="K37" i="8"/>
  <c r="F38" i="8"/>
  <c r="G38" i="8"/>
  <c r="K38" i="8"/>
  <c r="F39" i="8"/>
  <c r="G39" i="8"/>
  <c r="K39" i="8"/>
  <c r="F40" i="8"/>
  <c r="G40" i="8"/>
  <c r="K40" i="8"/>
  <c r="F41" i="8"/>
  <c r="G41" i="8"/>
  <c r="K41" i="8"/>
  <c r="F42" i="8"/>
  <c r="G42" i="8"/>
  <c r="K42" i="8"/>
  <c r="F43" i="8"/>
  <c r="G43" i="8"/>
  <c r="K43" i="8"/>
  <c r="F44" i="8"/>
  <c r="G44" i="8"/>
  <c r="K44" i="8"/>
  <c r="F45" i="8"/>
  <c r="G45" i="8"/>
  <c r="K45" i="8"/>
  <c r="F46" i="8"/>
  <c r="G46" i="8"/>
  <c r="K46" i="8"/>
  <c r="F47" i="8"/>
  <c r="G47" i="8"/>
  <c r="K47" i="8"/>
  <c r="F48" i="8"/>
  <c r="G48" i="8"/>
  <c r="K48" i="8"/>
  <c r="F49" i="8"/>
  <c r="G49" i="8"/>
  <c r="K49" i="8"/>
  <c r="F50" i="8"/>
  <c r="G50" i="8"/>
  <c r="K50" i="8"/>
  <c r="F51" i="8"/>
  <c r="G51" i="8"/>
  <c r="K51" i="8"/>
  <c r="F52" i="8"/>
  <c r="G52" i="8"/>
  <c r="K52" i="8"/>
  <c r="F53" i="8"/>
  <c r="G53" i="8"/>
  <c r="K53" i="8"/>
  <c r="F54" i="8"/>
  <c r="G54" i="8"/>
  <c r="K54" i="8"/>
  <c r="E5" i="9" l="1"/>
  <c r="B6" i="9"/>
  <c r="B7" i="9" s="1"/>
  <c r="B9" i="9" s="1"/>
  <c r="B10" i="9" s="1"/>
  <c r="B11" i="9" s="1"/>
  <c r="B12" i="9" s="1"/>
  <c r="B13" i="9" s="1"/>
  <c r="B15" i="9" s="1"/>
  <c r="B16" i="9" s="1"/>
  <c r="B17" i="9" s="1"/>
  <c r="B18" i="9" s="1"/>
  <c r="B19" i="9" s="1"/>
  <c r="B21" i="9" s="1"/>
  <c r="B22" i="9" s="1"/>
  <c r="B23" i="9" s="1"/>
  <c r="B24" i="9" s="1"/>
  <c r="B25" i="9" s="1"/>
  <c r="B27" i="9" s="1"/>
  <c r="B28" i="9" s="1"/>
  <c r="B29" i="9" s="1"/>
  <c r="B30" i="9" s="1"/>
  <c r="B31" i="9" s="1"/>
  <c r="B33" i="9" s="1"/>
  <c r="B34" i="9" s="1"/>
  <c r="B35" i="9" s="1"/>
  <c r="E6" i="9"/>
  <c r="F6" i="9"/>
  <c r="E7" i="9"/>
  <c r="H8" i="9" s="1"/>
  <c r="G8" i="9"/>
  <c r="I8" i="9"/>
  <c r="E9" i="9"/>
  <c r="F9" i="9" s="1"/>
  <c r="E10" i="9"/>
  <c r="F10" i="9"/>
  <c r="E11" i="9"/>
  <c r="F11" i="9" s="1"/>
  <c r="E12" i="9"/>
  <c r="F12" i="9"/>
  <c r="E13" i="9"/>
  <c r="F13" i="9" s="1"/>
  <c r="I14" i="9"/>
  <c r="E15" i="9"/>
  <c r="F15" i="9" s="1"/>
  <c r="E16" i="9"/>
  <c r="F16" i="9"/>
  <c r="E17" i="9"/>
  <c r="F17" i="9" s="1"/>
  <c r="E18" i="9"/>
  <c r="F18" i="9"/>
  <c r="E19" i="9"/>
  <c r="H20" i="9" s="1"/>
  <c r="G20" i="9"/>
  <c r="K20" i="9"/>
  <c r="E21" i="9"/>
  <c r="F21" i="9" s="1"/>
  <c r="E22" i="9"/>
  <c r="F22" i="9"/>
  <c r="E23" i="9"/>
  <c r="F23" i="9" s="1"/>
  <c r="E24" i="9"/>
  <c r="F24" i="9"/>
  <c r="E25" i="9"/>
  <c r="H26" i="9" s="1"/>
  <c r="G26" i="9"/>
  <c r="K26" i="9"/>
  <c r="E27" i="9"/>
  <c r="F27" i="9" s="1"/>
  <c r="E28" i="9"/>
  <c r="F28" i="9"/>
  <c r="E29" i="9"/>
  <c r="F29" i="9" s="1"/>
  <c r="E30" i="9"/>
  <c r="F30" i="9"/>
  <c r="E31" i="9"/>
  <c r="H32" i="9" s="1"/>
  <c r="G32" i="9"/>
  <c r="K32" i="9"/>
  <c r="E33" i="9"/>
  <c r="F33" i="9" s="1"/>
  <c r="E34" i="9"/>
  <c r="F34" i="9"/>
  <c r="E35" i="9"/>
  <c r="F35" i="9" s="1"/>
  <c r="E36" i="9"/>
  <c r="F36" i="9" s="1"/>
  <c r="E37" i="9"/>
  <c r="F37" i="9" s="1"/>
  <c r="I38" i="9"/>
  <c r="B39" i="9"/>
  <c r="E39" i="9"/>
  <c r="F39" i="9" s="1"/>
  <c r="B40" i="9"/>
  <c r="B41" i="9" s="1"/>
  <c r="B42" i="9" s="1"/>
  <c r="B43" i="9" s="1"/>
  <c r="B45" i="9" s="1"/>
  <c r="B46" i="9" s="1"/>
  <c r="B47" i="9" s="1"/>
  <c r="B48" i="9" s="1"/>
  <c r="B49" i="9" s="1"/>
  <c r="E40" i="9"/>
  <c r="F40" i="9"/>
  <c r="E41" i="9"/>
  <c r="F41" i="9" s="1"/>
  <c r="E42" i="9"/>
  <c r="F42" i="9"/>
  <c r="E43" i="9"/>
  <c r="F43" i="9" s="1"/>
  <c r="E45" i="9"/>
  <c r="F45" i="9" s="1"/>
  <c r="E46" i="9"/>
  <c r="F46" i="9"/>
  <c r="E47" i="9"/>
  <c r="F47" i="9" s="1"/>
  <c r="E48" i="9"/>
  <c r="F48" i="9"/>
  <c r="E49" i="9"/>
  <c r="F49" i="9" s="1"/>
  <c r="E51" i="9"/>
  <c r="F51" i="9"/>
  <c r="E52" i="9"/>
  <c r="F52" i="9"/>
  <c r="E53" i="9"/>
  <c r="F53" i="9"/>
  <c r="E54" i="9"/>
  <c r="F54" i="9"/>
  <c r="E55" i="9"/>
  <c r="G56" i="9" s="1"/>
  <c r="F55" i="9"/>
  <c r="H56" i="9"/>
  <c r="I56" i="9"/>
  <c r="J56" i="9"/>
  <c r="E57" i="9"/>
  <c r="F57" i="9" s="1"/>
  <c r="E58" i="9"/>
  <c r="F58" i="9" s="1"/>
  <c r="E59" i="9"/>
  <c r="F59" i="9" s="1"/>
  <c r="F60" i="9"/>
  <c r="E61" i="9"/>
  <c r="F61" i="9"/>
  <c r="G62" i="9"/>
  <c r="H62" i="9"/>
  <c r="I62" i="9"/>
  <c r="J62" i="9"/>
  <c r="K62" i="9"/>
  <c r="F63" i="9"/>
  <c r="E64" i="9"/>
  <c r="F64" i="9"/>
  <c r="E65" i="9"/>
  <c r="F65" i="9"/>
  <c r="E66" i="9"/>
  <c r="F66" i="9"/>
  <c r="F67" i="9"/>
  <c r="G68" i="9"/>
  <c r="H68" i="9"/>
  <c r="I68" i="9"/>
  <c r="J68" i="9"/>
  <c r="K68" i="9"/>
  <c r="E69" i="9"/>
  <c r="F69" i="9"/>
  <c r="F70" i="9"/>
  <c r="F71" i="9"/>
  <c r="G72" i="9"/>
  <c r="H72" i="9"/>
  <c r="I72" i="9"/>
  <c r="J72" i="9"/>
  <c r="K72" i="9"/>
  <c r="I44" i="9" l="1"/>
  <c r="H50" i="9"/>
  <c r="H44" i="9"/>
  <c r="H38" i="9"/>
  <c r="J32" i="9"/>
  <c r="F31" i="9"/>
  <c r="J26" i="9"/>
  <c r="F25" i="9"/>
  <c r="J20" i="9"/>
  <c r="F19" i="9"/>
  <c r="H14" i="9"/>
  <c r="F7" i="9"/>
  <c r="G50" i="9"/>
  <c r="G44" i="9"/>
  <c r="K38" i="9"/>
  <c r="I32" i="9"/>
  <c r="I26" i="9"/>
  <c r="G14" i="9"/>
  <c r="I50" i="9"/>
  <c r="K50" i="9"/>
  <c r="K44" i="9"/>
  <c r="G38" i="9"/>
  <c r="I20" i="9"/>
  <c r="K56" i="9"/>
  <c r="J50" i="9"/>
  <c r="J44" i="9"/>
  <c r="J38" i="9"/>
  <c r="J6" i="7" l="1"/>
  <c r="B7" i="7"/>
  <c r="B8" i="7" s="1"/>
  <c r="B9" i="7" s="1"/>
  <c r="B10" i="7" s="1"/>
  <c r="C7" i="7"/>
  <c r="C8" i="7" s="1"/>
  <c r="C9" i="7" s="1"/>
  <c r="C10" i="7" s="1"/>
  <c r="C11" i="7" s="1"/>
  <c r="C12" i="7" s="1"/>
  <c r="C13" i="7" s="1"/>
  <c r="C14" i="7" s="1"/>
  <c r="C15" i="7" s="1"/>
  <c r="C16" i="7" s="1"/>
  <c r="C17" i="7" s="1"/>
  <c r="C18" i="7" s="1"/>
  <c r="C19" i="7" s="1"/>
  <c r="C20" i="7" s="1"/>
  <c r="C21" i="7" s="1"/>
  <c r="C22" i="7" s="1"/>
  <c r="C23" i="7" s="1"/>
  <c r="C24" i="7" s="1"/>
  <c r="C25" i="7" s="1"/>
  <c r="C26" i="7" s="1"/>
  <c r="C27" i="7" s="1"/>
  <c r="C28" i="7" s="1"/>
  <c r="C29" i="7" s="1"/>
  <c r="C30" i="7" s="1"/>
  <c r="C31" i="7" s="1"/>
  <c r="C32" i="7" s="1"/>
  <c r="C33" i="7" s="1"/>
  <c r="C34" i="7" s="1"/>
  <c r="C35" i="7" s="1"/>
  <c r="C36" i="7" s="1"/>
  <c r="C37" i="7" s="1"/>
  <c r="C38" i="7" s="1"/>
  <c r="J7" i="7"/>
  <c r="J8" i="7"/>
  <c r="O8" i="7"/>
  <c r="J9" i="7"/>
  <c r="O9" i="7"/>
  <c r="J10" i="7"/>
  <c r="O10" i="7"/>
  <c r="J11" i="7"/>
  <c r="O11" i="7"/>
  <c r="J12" i="7"/>
  <c r="O12" i="7"/>
  <c r="B13" i="7"/>
  <c r="B14" i="7" s="1"/>
  <c r="B15" i="7" s="1"/>
  <c r="B16" i="7" s="1"/>
  <c r="B17" i="7" s="1"/>
  <c r="B18" i="7" s="1"/>
  <c r="B19" i="7" s="1"/>
  <c r="B20" i="7" s="1"/>
  <c r="B21" i="7" s="1"/>
  <c r="J13" i="7"/>
  <c r="O13" i="7"/>
  <c r="J14" i="7"/>
  <c r="O14" i="7"/>
  <c r="J15" i="7"/>
  <c r="O15" i="7"/>
  <c r="J16" i="7"/>
  <c r="O16" i="7"/>
  <c r="J17" i="7"/>
  <c r="O17" i="7"/>
  <c r="J18" i="7"/>
  <c r="O18" i="7"/>
  <c r="J19" i="7"/>
  <c r="O19" i="7"/>
  <c r="J20" i="7"/>
  <c r="O20" i="7"/>
  <c r="J21" i="7"/>
  <c r="O21" i="7"/>
  <c r="J22" i="7"/>
  <c r="O22" i="7"/>
  <c r="J23" i="7"/>
  <c r="O23" i="7"/>
  <c r="F24" i="7"/>
  <c r="J24" i="7"/>
  <c r="O24" i="7"/>
  <c r="F25" i="7"/>
  <c r="J25" i="7"/>
  <c r="O25" i="7"/>
  <c r="F26" i="7"/>
  <c r="J26" i="7"/>
  <c r="O26" i="7"/>
  <c r="F27" i="7"/>
  <c r="I27" i="7"/>
  <c r="J27" i="7"/>
  <c r="M27" i="7"/>
  <c r="O27" i="7"/>
  <c r="F28" i="7"/>
  <c r="J28" i="7" s="1"/>
  <c r="I28" i="7"/>
  <c r="M28" i="7"/>
  <c r="O28" i="7"/>
  <c r="F29" i="7"/>
  <c r="I29" i="7"/>
  <c r="J29" i="7"/>
  <c r="M29" i="7"/>
  <c r="O29" i="7"/>
  <c r="F30" i="7"/>
  <c r="J30" i="7" s="1"/>
  <c r="I30" i="7"/>
  <c r="M30" i="7"/>
  <c r="O30" i="7"/>
  <c r="F31" i="7"/>
  <c r="I31" i="7"/>
  <c r="J31" i="7"/>
  <c r="M31" i="7"/>
  <c r="O31" i="7"/>
  <c r="F32" i="7"/>
  <c r="J32" i="7" s="1"/>
  <c r="I32" i="7"/>
  <c r="M32" i="7"/>
  <c r="O32" i="7"/>
  <c r="F33" i="7"/>
  <c r="I33" i="7"/>
  <c r="J33" i="7"/>
  <c r="M33" i="7"/>
  <c r="O33" i="7"/>
  <c r="F34" i="7"/>
  <c r="J34" i="7" s="1"/>
  <c r="I34" i="7"/>
  <c r="M34" i="7"/>
  <c r="O34" i="7"/>
  <c r="F35" i="7"/>
  <c r="I35" i="7"/>
  <c r="J35" i="7"/>
  <c r="M35" i="7"/>
  <c r="O35" i="7"/>
  <c r="F36" i="7"/>
  <c r="J36" i="7" s="1"/>
  <c r="I36" i="7"/>
  <c r="M36" i="7"/>
  <c r="M43" i="7" s="1"/>
  <c r="O36" i="7"/>
  <c r="F37" i="7"/>
  <c r="I37" i="7"/>
  <c r="J37" i="7"/>
  <c r="M37" i="7"/>
  <c r="O37" i="7"/>
  <c r="F38" i="7"/>
  <c r="J38" i="7" s="1"/>
  <c r="I38" i="7"/>
  <c r="M38" i="7"/>
  <c r="O38" i="7"/>
  <c r="F39" i="7"/>
  <c r="I39" i="7"/>
  <c r="J39" i="7"/>
  <c r="M39" i="7"/>
  <c r="O39" i="7" s="1"/>
  <c r="F40" i="7"/>
  <c r="I40" i="7"/>
  <c r="J40" i="7"/>
  <c r="M40" i="7"/>
  <c r="O40" i="7"/>
  <c r="F41" i="7"/>
  <c r="J41" i="7" s="1"/>
  <c r="I41" i="7"/>
  <c r="I43" i="7" s="1"/>
  <c r="M41" i="7"/>
  <c r="O41" i="7"/>
  <c r="O42" i="7" s="1"/>
  <c r="D42" i="7"/>
  <c r="E42" i="7"/>
  <c r="G42" i="7"/>
  <c r="H42" i="7"/>
  <c r="I42" i="7"/>
  <c r="K42" i="7"/>
  <c r="L42" i="7"/>
  <c r="M42" i="7"/>
  <c r="N42" i="7"/>
  <c r="P42" i="7"/>
  <c r="Q42" i="7"/>
  <c r="R42" i="7"/>
  <c r="D43" i="7"/>
  <c r="E43" i="7"/>
  <c r="G43" i="7"/>
  <c r="H43" i="7"/>
  <c r="K43" i="7"/>
  <c r="L43" i="7"/>
  <c r="N43" i="7"/>
  <c r="O43" i="7"/>
  <c r="P43" i="7"/>
  <c r="Q43" i="7"/>
  <c r="R43" i="7"/>
  <c r="D44" i="7"/>
  <c r="E44" i="7"/>
  <c r="G44" i="7"/>
  <c r="H44" i="7"/>
  <c r="I44" i="7"/>
  <c r="K44" i="7"/>
  <c r="L44" i="7"/>
  <c r="M44" i="7"/>
  <c r="N44" i="7"/>
  <c r="P44" i="7"/>
  <c r="Q44" i="7"/>
  <c r="R44" i="7"/>
  <c r="J42" i="7" l="1"/>
  <c r="J44" i="7"/>
  <c r="J43" i="7"/>
  <c r="O44" i="7"/>
  <c r="E66" i="6"/>
  <c r="H66" i="6"/>
  <c r="I66" i="6"/>
  <c r="J66" i="6"/>
  <c r="K66" i="6"/>
  <c r="L66" i="6"/>
  <c r="M66" i="6"/>
  <c r="N66" i="6"/>
  <c r="O66" i="6"/>
  <c r="P66" i="6"/>
  <c r="R66" i="6"/>
  <c r="S66" i="6"/>
  <c r="T66" i="6"/>
  <c r="U66" i="6"/>
  <c r="V66" i="6"/>
  <c r="W66" i="6"/>
  <c r="X66" i="6"/>
  <c r="Y66" i="6"/>
  <c r="Z66" i="6"/>
  <c r="AA66" i="6"/>
  <c r="AB66" i="6"/>
  <c r="AC66" i="6"/>
  <c r="AD66" i="6"/>
  <c r="M5" i="5" l="1"/>
  <c r="AD5" i="5" s="1"/>
  <c r="AB5" i="5"/>
  <c r="H6" i="5"/>
  <c r="I6" i="5"/>
  <c r="J6" i="5"/>
  <c r="L6" i="5"/>
  <c r="M6" i="5"/>
  <c r="W6" i="5"/>
  <c r="AA6" i="5"/>
  <c r="AB6" i="5"/>
  <c r="AD6" i="5"/>
  <c r="M7" i="5"/>
  <c r="AB7" i="5"/>
  <c r="AD7" i="5" s="1"/>
  <c r="H8" i="5"/>
  <c r="I8" i="5"/>
  <c r="J8" i="5"/>
  <c r="L8" i="5"/>
  <c r="M8" i="5"/>
  <c r="W8" i="5"/>
  <c r="AA8" i="5"/>
  <c r="AB8" i="5"/>
  <c r="AD8" i="5"/>
  <c r="M9" i="5"/>
  <c r="AB9" i="5"/>
  <c r="AD9" i="5" s="1"/>
  <c r="AD10" i="5" s="1"/>
  <c r="H10" i="5"/>
  <c r="I10" i="5"/>
  <c r="J10" i="5"/>
  <c r="L10" i="5"/>
  <c r="M10" i="5"/>
  <c r="W10" i="5"/>
  <c r="AA10" i="5"/>
  <c r="AB10" i="5"/>
  <c r="M11" i="5"/>
  <c r="AB11" i="5"/>
  <c r="AD11" i="5" s="1"/>
  <c r="H12" i="5"/>
  <c r="I12" i="5"/>
  <c r="J12" i="5"/>
  <c r="L12" i="5"/>
  <c r="M12" i="5"/>
  <c r="W12" i="5"/>
  <c r="AA12" i="5"/>
  <c r="AB12" i="5"/>
  <c r="AD12" i="5"/>
  <c r="M13" i="5"/>
  <c r="AB13" i="5"/>
  <c r="AD13" i="5"/>
  <c r="H14" i="5"/>
  <c r="I14" i="5"/>
  <c r="J14" i="5"/>
  <c r="L14" i="5"/>
  <c r="M14" i="5"/>
  <c r="W14" i="5"/>
  <c r="AA14" i="5"/>
  <c r="AB14" i="5"/>
  <c r="AD14" i="5"/>
  <c r="M15" i="5"/>
  <c r="AB15" i="5"/>
  <c r="AD15" i="5"/>
  <c r="H16" i="5"/>
  <c r="I16" i="5"/>
  <c r="J16" i="5"/>
  <c r="L16" i="5"/>
  <c r="M16" i="5"/>
  <c r="W16" i="5"/>
  <c r="AA16" i="5"/>
  <c r="AB16" i="5"/>
  <c r="AD16" i="5"/>
  <c r="M17" i="5"/>
  <c r="AB17" i="5"/>
  <c r="AD17" i="5"/>
  <c r="H18" i="5"/>
  <c r="I18" i="5"/>
  <c r="J18" i="5"/>
  <c r="L18" i="5"/>
  <c r="M18" i="5"/>
  <c r="W18" i="5"/>
  <c r="AA18" i="5"/>
  <c r="AB18" i="5"/>
  <c r="AD18" i="5"/>
  <c r="M19" i="5"/>
  <c r="D19" i="5" s="1"/>
  <c r="H20" i="5" s="1"/>
  <c r="AB19" i="5"/>
  <c r="M20" i="5"/>
  <c r="AD20" i="5"/>
  <c r="H21" i="5"/>
  <c r="M21" i="5"/>
  <c r="AB21" i="5"/>
  <c r="H23" i="5"/>
  <c r="D23" i="5" s="1"/>
  <c r="W24" i="5" s="1"/>
  <c r="M23" i="5"/>
  <c r="AB23" i="5"/>
  <c r="H24" i="5"/>
  <c r="L24" i="5"/>
  <c r="H25" i="5"/>
  <c r="D25" i="5" s="1"/>
  <c r="M25" i="5"/>
  <c r="AB25" i="5"/>
  <c r="L26" i="5"/>
  <c r="H27" i="5"/>
  <c r="M27" i="5"/>
  <c r="AB27" i="5"/>
  <c r="H29" i="5"/>
  <c r="M29" i="5"/>
  <c r="AB29" i="5"/>
  <c r="H31" i="5"/>
  <c r="D31" i="5" s="1"/>
  <c r="W32" i="5" s="1"/>
  <c r="M31" i="5"/>
  <c r="AB31" i="5"/>
  <c r="H32" i="5"/>
  <c r="L32" i="5"/>
  <c r="H33" i="5"/>
  <c r="D33" i="5" s="1"/>
  <c r="M33" i="5"/>
  <c r="AB33" i="5"/>
  <c r="H35" i="5"/>
  <c r="M35" i="5"/>
  <c r="AB35" i="5"/>
  <c r="H37" i="5"/>
  <c r="M37" i="5"/>
  <c r="AB37" i="5"/>
  <c r="M39" i="5"/>
  <c r="D39" i="5" s="1"/>
  <c r="H40" i="5" s="1"/>
  <c r="AB39" i="5"/>
  <c r="M40" i="5"/>
  <c r="X40" i="5"/>
  <c r="D41" i="5"/>
  <c r="M41" i="5"/>
  <c r="S41" i="5"/>
  <c r="S42" i="5" s="1"/>
  <c r="AB41" i="5"/>
  <c r="H42" i="5"/>
  <c r="M42" i="5"/>
  <c r="R42" i="5"/>
  <c r="W42" i="5"/>
  <c r="AC42" i="5"/>
  <c r="M43" i="5"/>
  <c r="S43" i="5"/>
  <c r="AB43" i="5"/>
  <c r="D45" i="5"/>
  <c r="M45" i="5"/>
  <c r="S45" i="5"/>
  <c r="S46" i="5" s="1"/>
  <c r="AB45" i="5"/>
  <c r="H46" i="5"/>
  <c r="M46" i="5"/>
  <c r="R46" i="5"/>
  <c r="W46" i="5"/>
  <c r="AC46" i="5"/>
  <c r="M47" i="5"/>
  <c r="S47" i="5"/>
  <c r="AB47" i="5"/>
  <c r="D49" i="5"/>
  <c r="M50" i="5" s="1"/>
  <c r="M49" i="5"/>
  <c r="S49" i="5"/>
  <c r="S50" i="5" s="1"/>
  <c r="AB49" i="5"/>
  <c r="H50" i="5"/>
  <c r="R50" i="5"/>
  <c r="W50" i="5"/>
  <c r="AC50" i="5"/>
  <c r="H51" i="5"/>
  <c r="M51" i="5"/>
  <c r="S51" i="5"/>
  <c r="AB51" i="5"/>
  <c r="H53" i="5"/>
  <c r="M53" i="5"/>
  <c r="S53" i="5"/>
  <c r="AB53" i="5"/>
  <c r="H55" i="5"/>
  <c r="M55" i="5"/>
  <c r="S55" i="5"/>
  <c r="AB55" i="5"/>
  <c r="H57" i="5"/>
  <c r="D57" i="5" s="1"/>
  <c r="R58" i="5" s="1"/>
  <c r="M57" i="5"/>
  <c r="S57" i="5"/>
  <c r="AB57" i="5"/>
  <c r="H59" i="5"/>
  <c r="M59" i="5"/>
  <c r="S59" i="5"/>
  <c r="AB59" i="5"/>
  <c r="H61" i="5"/>
  <c r="M61" i="5"/>
  <c r="D61" i="5" s="1"/>
  <c r="S61" i="5"/>
  <c r="AB61" i="5"/>
  <c r="M62" i="5"/>
  <c r="R62" i="5"/>
  <c r="H63" i="5"/>
  <c r="M63" i="5"/>
  <c r="D63" i="5" s="1"/>
  <c r="V64" i="5" s="1"/>
  <c r="S63" i="5"/>
  <c r="AB63" i="5"/>
  <c r="H65" i="5"/>
  <c r="M65" i="5"/>
  <c r="D65" i="5" s="1"/>
  <c r="S65" i="5"/>
  <c r="AB65" i="5"/>
  <c r="G66" i="5"/>
  <c r="M66" i="5"/>
  <c r="R66" i="5"/>
  <c r="V66" i="5"/>
  <c r="AD66" i="5"/>
  <c r="H67" i="5"/>
  <c r="M67" i="5"/>
  <c r="D67" i="5" s="1"/>
  <c r="S67" i="5"/>
  <c r="AB67" i="5"/>
  <c r="M68" i="5"/>
  <c r="R68" i="5"/>
  <c r="V68" i="5"/>
  <c r="H69" i="5"/>
  <c r="M69" i="5"/>
  <c r="D69" i="5" s="1"/>
  <c r="S69" i="5"/>
  <c r="AB69" i="5"/>
  <c r="M70" i="5"/>
  <c r="R70" i="5"/>
  <c r="H71" i="5"/>
  <c r="M71" i="5"/>
  <c r="D71" i="5" s="1"/>
  <c r="G72" i="5" s="1"/>
  <c r="S71" i="5"/>
  <c r="AB71" i="5"/>
  <c r="H73" i="5"/>
  <c r="M73" i="5"/>
  <c r="S73" i="5"/>
  <c r="AB73" i="5"/>
  <c r="H75" i="5"/>
  <c r="M75" i="5"/>
  <c r="S75" i="5"/>
  <c r="AB75" i="5"/>
  <c r="H77" i="5"/>
  <c r="D77" i="5" s="1"/>
  <c r="M77" i="5"/>
  <c r="S77" i="5"/>
  <c r="AB77" i="5"/>
  <c r="H79" i="5"/>
  <c r="M79" i="5"/>
  <c r="S79" i="5"/>
  <c r="AB79" i="5"/>
  <c r="H81" i="5"/>
  <c r="M81" i="5"/>
  <c r="S81" i="5"/>
  <c r="AB81" i="5"/>
  <c r="D83" i="5"/>
  <c r="E84" i="5" s="1"/>
  <c r="H83" i="5"/>
  <c r="M83" i="5"/>
  <c r="S83" i="5"/>
  <c r="AB83" i="5"/>
  <c r="AB84" i="5" s="1"/>
  <c r="H85" i="5"/>
  <c r="D85" i="5" s="1"/>
  <c r="M85" i="5"/>
  <c r="S85" i="5"/>
  <c r="S86" i="5" s="1"/>
  <c r="AB85" i="5"/>
  <c r="H87" i="5"/>
  <c r="M87" i="5"/>
  <c r="S87" i="5"/>
  <c r="AB87" i="5"/>
  <c r="H89" i="5"/>
  <c r="M89" i="5"/>
  <c r="S89" i="5"/>
  <c r="AB89" i="5"/>
  <c r="J78" i="5" l="1"/>
  <c r="O78" i="5"/>
  <c r="AA78" i="5"/>
  <c r="AE78" i="5"/>
  <c r="H78" i="5"/>
  <c r="R78" i="5"/>
  <c r="E78" i="5"/>
  <c r="L78" i="5"/>
  <c r="P78" i="5"/>
  <c r="T78" i="5"/>
  <c r="AB78" i="5"/>
  <c r="AD78" i="5"/>
  <c r="G78" i="5"/>
  <c r="M78" i="5"/>
  <c r="Q78" i="5"/>
  <c r="U78" i="5"/>
  <c r="AC78" i="5"/>
  <c r="N78" i="5"/>
  <c r="Y78" i="5"/>
  <c r="S78" i="5"/>
  <c r="H76" i="5"/>
  <c r="J86" i="5"/>
  <c r="O86" i="5"/>
  <c r="AA86" i="5"/>
  <c r="AE86" i="5"/>
  <c r="H86" i="5"/>
  <c r="AD86" i="5"/>
  <c r="E86" i="5"/>
  <c r="L86" i="5"/>
  <c r="P86" i="5"/>
  <c r="T86" i="5"/>
  <c r="AB86" i="5"/>
  <c r="N86" i="5"/>
  <c r="Z86" i="5"/>
  <c r="G86" i="5"/>
  <c r="M86" i="5"/>
  <c r="Q86" i="5"/>
  <c r="U86" i="5"/>
  <c r="AC86" i="5"/>
  <c r="R86" i="5"/>
  <c r="AA84" i="5"/>
  <c r="O84" i="5"/>
  <c r="J84" i="5"/>
  <c r="H74" i="5"/>
  <c r="D73" i="5"/>
  <c r="M72" i="5"/>
  <c r="M64" i="5"/>
  <c r="AD58" i="5"/>
  <c r="AD84" i="5"/>
  <c r="Y84" i="5"/>
  <c r="R84" i="5"/>
  <c r="N84" i="5"/>
  <c r="H84" i="5"/>
  <c r="D81" i="5"/>
  <c r="D75" i="5"/>
  <c r="AC72" i="5"/>
  <c r="H70" i="5"/>
  <c r="N70" i="5"/>
  <c r="S70" i="5"/>
  <c r="AA70" i="5"/>
  <c r="AE70" i="5"/>
  <c r="J70" i="5"/>
  <c r="O70" i="5"/>
  <c r="T70" i="5"/>
  <c r="AB70" i="5"/>
  <c r="E70" i="5"/>
  <c r="L70" i="5"/>
  <c r="Q70" i="5"/>
  <c r="U70" i="5"/>
  <c r="AC70" i="5"/>
  <c r="AD64" i="5"/>
  <c r="G64" i="5"/>
  <c r="H62" i="5"/>
  <c r="N62" i="5"/>
  <c r="S62" i="5"/>
  <c r="AA62" i="5"/>
  <c r="AE62" i="5"/>
  <c r="J62" i="5"/>
  <c r="O62" i="5"/>
  <c r="T62" i="5"/>
  <c r="AB62" i="5"/>
  <c r="E62" i="5"/>
  <c r="L62" i="5"/>
  <c r="Q62" i="5"/>
  <c r="U62" i="5"/>
  <c r="AC62" i="5"/>
  <c r="V58" i="5"/>
  <c r="D55" i="5"/>
  <c r="D53" i="5"/>
  <c r="AB30" i="5"/>
  <c r="AE84" i="5"/>
  <c r="S84" i="5"/>
  <c r="H72" i="5"/>
  <c r="N72" i="5"/>
  <c r="R72" i="5"/>
  <c r="V72" i="5"/>
  <c r="AD72" i="5"/>
  <c r="J72" i="5"/>
  <c r="O72" i="5"/>
  <c r="S72" i="5"/>
  <c r="AA72" i="5"/>
  <c r="AE72" i="5"/>
  <c r="E72" i="5"/>
  <c r="L72" i="5"/>
  <c r="P72" i="5"/>
  <c r="T72" i="5"/>
  <c r="G58" i="5"/>
  <c r="D87" i="5"/>
  <c r="AC84" i="5"/>
  <c r="U84" i="5"/>
  <c r="Q84" i="5"/>
  <c r="M84" i="5"/>
  <c r="G84" i="5"/>
  <c r="D79" i="5"/>
  <c r="S74" i="5"/>
  <c r="U72" i="5"/>
  <c r="AB72" i="5"/>
  <c r="AD70" i="5"/>
  <c r="G70" i="5"/>
  <c r="H68" i="5"/>
  <c r="N68" i="5"/>
  <c r="S68" i="5"/>
  <c r="AA68" i="5"/>
  <c r="AE68" i="5"/>
  <c r="J68" i="5"/>
  <c r="O68" i="5"/>
  <c r="T68" i="5"/>
  <c r="AB68" i="5"/>
  <c r="E68" i="5"/>
  <c r="L68" i="5"/>
  <c r="Q68" i="5"/>
  <c r="U68" i="5"/>
  <c r="AC68" i="5"/>
  <c r="AD62" i="5"/>
  <c r="G62" i="5"/>
  <c r="E34" i="5"/>
  <c r="I34" i="5"/>
  <c r="X34" i="5"/>
  <c r="F34" i="5"/>
  <c r="J34" i="5"/>
  <c r="T34" i="5"/>
  <c r="AA34" i="5"/>
  <c r="G34" i="5"/>
  <c r="K34" i="5"/>
  <c r="V34" i="5"/>
  <c r="W34" i="5"/>
  <c r="AD34" i="5"/>
  <c r="H34" i="5"/>
  <c r="AB22" i="5"/>
  <c r="H64" i="5"/>
  <c r="N64" i="5"/>
  <c r="S64" i="5"/>
  <c r="AA64" i="5"/>
  <c r="AE64" i="5"/>
  <c r="J64" i="5"/>
  <c r="O64" i="5"/>
  <c r="T64" i="5"/>
  <c r="AB64" i="5"/>
  <c r="E64" i="5"/>
  <c r="L64" i="5"/>
  <c r="Q64" i="5"/>
  <c r="U64" i="5"/>
  <c r="AC64" i="5"/>
  <c r="H58" i="5"/>
  <c r="N58" i="5"/>
  <c r="S58" i="5"/>
  <c r="AA58" i="5"/>
  <c r="AE58" i="5"/>
  <c r="J58" i="5"/>
  <c r="O58" i="5"/>
  <c r="T58" i="5"/>
  <c r="AB58" i="5"/>
  <c r="E58" i="5"/>
  <c r="L58" i="5"/>
  <c r="Q58" i="5"/>
  <c r="U58" i="5"/>
  <c r="AC58" i="5"/>
  <c r="D89" i="5"/>
  <c r="T84" i="5"/>
  <c r="P84" i="5"/>
  <c r="L84" i="5"/>
  <c r="Q72" i="5"/>
  <c r="V70" i="5"/>
  <c r="AD68" i="5"/>
  <c r="G68" i="5"/>
  <c r="H66" i="5"/>
  <c r="N66" i="5"/>
  <c r="S66" i="5"/>
  <c r="AA66" i="5"/>
  <c r="AE66" i="5"/>
  <c r="J66" i="5"/>
  <c r="O66" i="5"/>
  <c r="T66" i="5"/>
  <c r="AB66" i="5"/>
  <c r="E66" i="5"/>
  <c r="L66" i="5"/>
  <c r="Q66" i="5"/>
  <c r="U66" i="5"/>
  <c r="AC66" i="5"/>
  <c r="R64" i="5"/>
  <c r="V62" i="5"/>
  <c r="D59" i="5"/>
  <c r="M58" i="5"/>
  <c r="L34" i="5"/>
  <c r="E26" i="5"/>
  <c r="I26" i="5"/>
  <c r="X26" i="5"/>
  <c r="F26" i="5"/>
  <c r="J26" i="5"/>
  <c r="T26" i="5"/>
  <c r="AA26" i="5"/>
  <c r="G26" i="5"/>
  <c r="K26" i="5"/>
  <c r="V26" i="5"/>
  <c r="W26" i="5"/>
  <c r="AD26" i="5"/>
  <c r="H26" i="5"/>
  <c r="D47" i="5"/>
  <c r="S48" i="5" s="1"/>
  <c r="D43" i="5"/>
  <c r="S44" i="5" s="1"/>
  <c r="D35" i="5"/>
  <c r="AD32" i="5"/>
  <c r="AB32" i="5"/>
  <c r="M30" i="5"/>
  <c r="D27" i="5"/>
  <c r="AD24" i="5"/>
  <c r="AB24" i="5"/>
  <c r="I50" i="5"/>
  <c r="N50" i="5"/>
  <c r="X50" i="5"/>
  <c r="AD50" i="5"/>
  <c r="J50" i="5"/>
  <c r="O50" i="5"/>
  <c r="T50" i="5"/>
  <c r="AA50" i="5"/>
  <c r="L50" i="5"/>
  <c r="Q50" i="5"/>
  <c r="V50" i="5"/>
  <c r="AB50" i="5"/>
  <c r="I46" i="5"/>
  <c r="N46" i="5"/>
  <c r="X46" i="5"/>
  <c r="AD46" i="5"/>
  <c r="J46" i="5"/>
  <c r="O46" i="5"/>
  <c r="T46" i="5"/>
  <c r="AA46" i="5"/>
  <c r="L46" i="5"/>
  <c r="Q46" i="5"/>
  <c r="V46" i="5"/>
  <c r="AB46" i="5"/>
  <c r="I42" i="5"/>
  <c r="N42" i="5"/>
  <c r="X42" i="5"/>
  <c r="AD42" i="5"/>
  <c r="J42" i="5"/>
  <c r="O42" i="5"/>
  <c r="T42" i="5"/>
  <c r="AA42" i="5"/>
  <c r="L42" i="5"/>
  <c r="Q42" i="5"/>
  <c r="V42" i="5"/>
  <c r="AB42" i="5"/>
  <c r="AB40" i="5"/>
  <c r="D37" i="5"/>
  <c r="AB34" i="5"/>
  <c r="M32" i="5"/>
  <c r="D29" i="5"/>
  <c r="AB26" i="5"/>
  <c r="M24" i="5"/>
  <c r="D21" i="5"/>
  <c r="I40" i="5"/>
  <c r="T40" i="5"/>
  <c r="AA40" i="5"/>
  <c r="J40" i="5"/>
  <c r="V40" i="5"/>
  <c r="L40" i="5"/>
  <c r="W40" i="5"/>
  <c r="AD40" i="5"/>
  <c r="AB36" i="5"/>
  <c r="M34" i="5"/>
  <c r="E32" i="5"/>
  <c r="I32" i="5"/>
  <c r="X32" i="5"/>
  <c r="F32" i="5"/>
  <c r="J32" i="5"/>
  <c r="T32" i="5"/>
  <c r="AA32" i="5"/>
  <c r="G32" i="5"/>
  <c r="K32" i="5"/>
  <c r="V32" i="5"/>
  <c r="AB28" i="5"/>
  <c r="M26" i="5"/>
  <c r="E24" i="5"/>
  <c r="I24" i="5"/>
  <c r="X24" i="5"/>
  <c r="F24" i="5"/>
  <c r="J24" i="5"/>
  <c r="T24" i="5"/>
  <c r="AA24" i="5"/>
  <c r="G24" i="5"/>
  <c r="K24" i="5"/>
  <c r="V24" i="5"/>
  <c r="I20" i="5"/>
  <c r="W20" i="5"/>
  <c r="J20" i="5"/>
  <c r="AA20" i="5"/>
  <c r="L20" i="5"/>
  <c r="AB20" i="5"/>
  <c r="D51" i="5"/>
  <c r="M52" i="5" s="1"/>
  <c r="M44" i="5"/>
  <c r="C7" i="4"/>
  <c r="C8" i="4"/>
  <c r="C9" i="4"/>
  <c r="C10" i="4"/>
  <c r="C11" i="4"/>
  <c r="C12" i="4"/>
  <c r="C13" i="4"/>
  <c r="C14" i="4"/>
  <c r="E14" i="4"/>
  <c r="F14" i="4"/>
  <c r="G14" i="4"/>
  <c r="H14" i="4"/>
  <c r="H61" i="4" s="1"/>
  <c r="I14" i="4"/>
  <c r="J14" i="4"/>
  <c r="K14" i="4"/>
  <c r="L14" i="4"/>
  <c r="L61" i="4" s="1"/>
  <c r="M14" i="4"/>
  <c r="C15" i="4"/>
  <c r="C16" i="4"/>
  <c r="C17" i="4"/>
  <c r="C18" i="4"/>
  <c r="C19" i="4"/>
  <c r="C20" i="4"/>
  <c r="C21" i="4"/>
  <c r="C22" i="4"/>
  <c r="C23" i="4"/>
  <c r="C24" i="4"/>
  <c r="E25" i="4"/>
  <c r="E61" i="4" s="1"/>
  <c r="F25" i="4"/>
  <c r="G25" i="4"/>
  <c r="H25" i="4"/>
  <c r="I25" i="4"/>
  <c r="I61" i="4" s="1"/>
  <c r="J25" i="4"/>
  <c r="K25" i="4"/>
  <c r="L25" i="4"/>
  <c r="M25" i="4"/>
  <c r="M61" i="4" s="1"/>
  <c r="C26" i="4"/>
  <c r="C27" i="4"/>
  <c r="C28" i="4"/>
  <c r="C29" i="4"/>
  <c r="C30" i="4"/>
  <c r="C31" i="4"/>
  <c r="C32" i="4"/>
  <c r="C33" i="4"/>
  <c r="E33" i="4"/>
  <c r="F33" i="4"/>
  <c r="G33" i="4"/>
  <c r="H33" i="4"/>
  <c r="I33" i="4"/>
  <c r="J33" i="4"/>
  <c r="K33" i="4"/>
  <c r="L33" i="4"/>
  <c r="M33" i="4"/>
  <c r="C34" i="4"/>
  <c r="C35" i="4"/>
  <c r="C36" i="4"/>
  <c r="C37" i="4"/>
  <c r="C38" i="4"/>
  <c r="C39" i="4"/>
  <c r="E40" i="4"/>
  <c r="F40" i="4"/>
  <c r="G40" i="4"/>
  <c r="H40" i="4"/>
  <c r="I40" i="4"/>
  <c r="J40" i="4"/>
  <c r="K40" i="4"/>
  <c r="L40" i="4"/>
  <c r="M40" i="4"/>
  <c r="C41" i="4"/>
  <c r="C42" i="4"/>
  <c r="C43" i="4"/>
  <c r="C44" i="4"/>
  <c r="C45" i="4"/>
  <c r="C46" i="4"/>
  <c r="E46" i="4"/>
  <c r="F46" i="4"/>
  <c r="G46" i="4"/>
  <c r="H46" i="4"/>
  <c r="I46" i="4"/>
  <c r="J46" i="4"/>
  <c r="K46" i="4"/>
  <c r="L46" i="4"/>
  <c r="M46" i="4"/>
  <c r="C47" i="4"/>
  <c r="C48" i="4"/>
  <c r="C49" i="4"/>
  <c r="C50" i="4"/>
  <c r="E51" i="4"/>
  <c r="F51" i="4"/>
  <c r="G51" i="4"/>
  <c r="H51" i="4"/>
  <c r="I51" i="4"/>
  <c r="J51" i="4"/>
  <c r="K51" i="4"/>
  <c r="L51" i="4"/>
  <c r="M51" i="4"/>
  <c r="C52" i="4"/>
  <c r="C53" i="4"/>
  <c r="C54" i="4"/>
  <c r="C55" i="4"/>
  <c r="C56" i="4"/>
  <c r="C57" i="4"/>
  <c r="C58" i="4"/>
  <c r="C59" i="4"/>
  <c r="E59" i="4"/>
  <c r="F59" i="4"/>
  <c r="G59" i="4"/>
  <c r="H59" i="4"/>
  <c r="I59" i="4"/>
  <c r="J59" i="4"/>
  <c r="K59" i="4"/>
  <c r="L59" i="4"/>
  <c r="M59" i="4"/>
  <c r="C60" i="4"/>
  <c r="F61" i="4"/>
  <c r="G61" i="4"/>
  <c r="J61" i="4"/>
  <c r="K61" i="4"/>
  <c r="E38" i="5" l="1"/>
  <c r="I38" i="5"/>
  <c r="X38" i="5"/>
  <c r="F38" i="5"/>
  <c r="J38" i="5"/>
  <c r="T38" i="5"/>
  <c r="AA38" i="5"/>
  <c r="G38" i="5"/>
  <c r="K38" i="5"/>
  <c r="V38" i="5"/>
  <c r="H38" i="5"/>
  <c r="L38" i="5"/>
  <c r="W38" i="5"/>
  <c r="AD38" i="5"/>
  <c r="N80" i="5"/>
  <c r="R80" i="5"/>
  <c r="Y80" i="5"/>
  <c r="AD80" i="5"/>
  <c r="U80" i="5"/>
  <c r="J80" i="5"/>
  <c r="O80" i="5"/>
  <c r="S80" i="5"/>
  <c r="AA80" i="5"/>
  <c r="AE80" i="5"/>
  <c r="M80" i="5"/>
  <c r="AC80" i="5"/>
  <c r="E80" i="5"/>
  <c r="L80" i="5"/>
  <c r="P80" i="5"/>
  <c r="T80" i="5"/>
  <c r="AB80" i="5"/>
  <c r="G80" i="5"/>
  <c r="Q80" i="5"/>
  <c r="H56" i="5"/>
  <c r="N56" i="5"/>
  <c r="S56" i="5"/>
  <c r="AA56" i="5"/>
  <c r="AE56" i="5"/>
  <c r="J56" i="5"/>
  <c r="O56" i="5"/>
  <c r="T56" i="5"/>
  <c r="AB56" i="5"/>
  <c r="E56" i="5"/>
  <c r="L56" i="5"/>
  <c r="Q56" i="5"/>
  <c r="U56" i="5"/>
  <c r="AC56" i="5"/>
  <c r="R56" i="5"/>
  <c r="V56" i="5"/>
  <c r="G56" i="5"/>
  <c r="AD56" i="5"/>
  <c r="AB38" i="5"/>
  <c r="E30" i="5"/>
  <c r="I30" i="5"/>
  <c r="X30" i="5"/>
  <c r="F30" i="5"/>
  <c r="J30" i="5"/>
  <c r="T30" i="5"/>
  <c r="AA30" i="5"/>
  <c r="G30" i="5"/>
  <c r="K30" i="5"/>
  <c r="V30" i="5"/>
  <c r="H30" i="5"/>
  <c r="L30" i="5"/>
  <c r="W30" i="5"/>
  <c r="AD30" i="5"/>
  <c r="E28" i="5"/>
  <c r="I28" i="5"/>
  <c r="X28" i="5"/>
  <c r="F28" i="5"/>
  <c r="J28" i="5"/>
  <c r="T28" i="5"/>
  <c r="AA28" i="5"/>
  <c r="G28" i="5"/>
  <c r="K28" i="5"/>
  <c r="V28" i="5"/>
  <c r="AD28" i="5"/>
  <c r="H28" i="5"/>
  <c r="L28" i="5"/>
  <c r="W28" i="5"/>
  <c r="E36" i="5"/>
  <c r="I36" i="5"/>
  <c r="X36" i="5"/>
  <c r="F36" i="5"/>
  <c r="J36" i="5"/>
  <c r="T36" i="5"/>
  <c r="AA36" i="5"/>
  <c r="G36" i="5"/>
  <c r="K36" i="5"/>
  <c r="V36" i="5"/>
  <c r="AD36" i="5"/>
  <c r="H36" i="5"/>
  <c r="L36" i="5"/>
  <c r="W36" i="5"/>
  <c r="H52" i="5"/>
  <c r="M28" i="5"/>
  <c r="M36" i="5"/>
  <c r="G76" i="5"/>
  <c r="M76" i="5"/>
  <c r="Q76" i="5"/>
  <c r="O76" i="5"/>
  <c r="T76" i="5"/>
  <c r="AA76" i="5"/>
  <c r="J76" i="5"/>
  <c r="P76" i="5"/>
  <c r="U76" i="5"/>
  <c r="AC76" i="5"/>
  <c r="N76" i="5"/>
  <c r="L76" i="5"/>
  <c r="R76" i="5"/>
  <c r="X76" i="5"/>
  <c r="AD76" i="5"/>
  <c r="E76" i="5"/>
  <c r="S76" i="5"/>
  <c r="AE76" i="5"/>
  <c r="G74" i="5"/>
  <c r="M74" i="5"/>
  <c r="N74" i="5"/>
  <c r="R74" i="5"/>
  <c r="J74" i="5"/>
  <c r="O74" i="5"/>
  <c r="X74" i="5"/>
  <c r="AD74" i="5"/>
  <c r="L74" i="5"/>
  <c r="U74" i="5"/>
  <c r="AC74" i="5"/>
  <c r="E74" i="5"/>
  <c r="T74" i="5"/>
  <c r="P74" i="5"/>
  <c r="V74" i="5"/>
  <c r="AE74" i="5"/>
  <c r="Q74" i="5"/>
  <c r="AA74" i="5"/>
  <c r="AB74" i="5"/>
  <c r="H80" i="5"/>
  <c r="L48" i="5"/>
  <c r="Q48" i="5"/>
  <c r="V48" i="5"/>
  <c r="AB48" i="5"/>
  <c r="H48" i="5"/>
  <c r="R48" i="5"/>
  <c r="W48" i="5"/>
  <c r="AC48" i="5"/>
  <c r="I48" i="5"/>
  <c r="N48" i="5"/>
  <c r="X48" i="5"/>
  <c r="AD48" i="5"/>
  <c r="AA48" i="5"/>
  <c r="J48" i="5"/>
  <c r="O48" i="5"/>
  <c r="T48" i="5"/>
  <c r="M48" i="5"/>
  <c r="E22" i="5"/>
  <c r="I22" i="5"/>
  <c r="X22" i="5"/>
  <c r="F22" i="5"/>
  <c r="J22" i="5"/>
  <c r="T22" i="5"/>
  <c r="AA22" i="5"/>
  <c r="G22" i="5"/>
  <c r="K22" i="5"/>
  <c r="V22" i="5"/>
  <c r="H22" i="5"/>
  <c r="L22" i="5"/>
  <c r="W22" i="5"/>
  <c r="AD22" i="5"/>
  <c r="M22" i="5"/>
  <c r="M38" i="5"/>
  <c r="N88" i="5"/>
  <c r="R88" i="5"/>
  <c r="Z88" i="5"/>
  <c r="AD88" i="5"/>
  <c r="S88" i="5"/>
  <c r="AE88" i="5"/>
  <c r="M88" i="5"/>
  <c r="AC88" i="5"/>
  <c r="J88" i="5"/>
  <c r="O88" i="5"/>
  <c r="AA88" i="5"/>
  <c r="G88" i="5"/>
  <c r="U88" i="5"/>
  <c r="E88" i="5"/>
  <c r="L88" i="5"/>
  <c r="P88" i="5"/>
  <c r="T88" i="5"/>
  <c r="AB88" i="5"/>
  <c r="Q88" i="5"/>
  <c r="G54" i="5"/>
  <c r="M54" i="5"/>
  <c r="R54" i="5"/>
  <c r="V54" i="5"/>
  <c r="AD54" i="5"/>
  <c r="O54" i="5"/>
  <c r="U54" i="5"/>
  <c r="AE54" i="5"/>
  <c r="J54" i="5"/>
  <c r="Q54" i="5"/>
  <c r="AA54" i="5"/>
  <c r="L54" i="5"/>
  <c r="S54" i="5"/>
  <c r="AB54" i="5"/>
  <c r="T54" i="5"/>
  <c r="N54" i="5"/>
  <c r="AC54" i="5"/>
  <c r="E54" i="5"/>
  <c r="G82" i="5"/>
  <c r="M82" i="5"/>
  <c r="Q82" i="5"/>
  <c r="U82" i="5"/>
  <c r="AC82" i="5"/>
  <c r="E82" i="5"/>
  <c r="P82" i="5"/>
  <c r="N82" i="5"/>
  <c r="R82" i="5"/>
  <c r="Y82" i="5"/>
  <c r="AD82" i="5"/>
  <c r="L82" i="5"/>
  <c r="T82" i="5"/>
  <c r="J82" i="5"/>
  <c r="O82" i="5"/>
  <c r="S82" i="5"/>
  <c r="AA82" i="5"/>
  <c r="AE82" i="5"/>
  <c r="AB82" i="5"/>
  <c r="M56" i="5"/>
  <c r="H88" i="5"/>
  <c r="AB76" i="5"/>
  <c r="R52" i="5"/>
  <c r="W52" i="5"/>
  <c r="AC52" i="5"/>
  <c r="I52" i="5"/>
  <c r="N52" i="5"/>
  <c r="S52" i="5"/>
  <c r="J52" i="5"/>
  <c r="T52" i="5"/>
  <c r="AB52" i="5"/>
  <c r="L52" i="5"/>
  <c r="V52" i="5"/>
  <c r="AD52" i="5"/>
  <c r="E52" i="5"/>
  <c r="O52" i="5"/>
  <c r="X52" i="5"/>
  <c r="Q52" i="5"/>
  <c r="AA52" i="5"/>
  <c r="G52" i="5"/>
  <c r="L44" i="5"/>
  <c r="Q44" i="5"/>
  <c r="V44" i="5"/>
  <c r="AB44" i="5"/>
  <c r="H44" i="5"/>
  <c r="R44" i="5"/>
  <c r="W44" i="5"/>
  <c r="AC44" i="5"/>
  <c r="I44" i="5"/>
  <c r="N44" i="5"/>
  <c r="X44" i="5"/>
  <c r="AD44" i="5"/>
  <c r="AA44" i="5"/>
  <c r="J44" i="5"/>
  <c r="O44" i="5"/>
  <c r="T44" i="5"/>
  <c r="H60" i="5"/>
  <c r="N60" i="5"/>
  <c r="S60" i="5"/>
  <c r="AA60" i="5"/>
  <c r="AE60" i="5"/>
  <c r="J60" i="5"/>
  <c r="O60" i="5"/>
  <c r="T60" i="5"/>
  <c r="AB60" i="5"/>
  <c r="E60" i="5"/>
  <c r="L60" i="5"/>
  <c r="Q60" i="5"/>
  <c r="U60" i="5"/>
  <c r="AC60" i="5"/>
  <c r="G60" i="5"/>
  <c r="AD60" i="5"/>
  <c r="M60" i="5"/>
  <c r="R60" i="5"/>
  <c r="V60" i="5"/>
  <c r="G90" i="5"/>
  <c r="M90" i="5"/>
  <c r="Q90" i="5"/>
  <c r="U90" i="5"/>
  <c r="AC90" i="5"/>
  <c r="N90" i="5"/>
  <c r="Z90" i="5"/>
  <c r="AA90" i="5"/>
  <c r="L90" i="5"/>
  <c r="P90" i="5"/>
  <c r="R90" i="5"/>
  <c r="AD90" i="5"/>
  <c r="J90" i="5"/>
  <c r="S90" i="5"/>
  <c r="E90" i="5"/>
  <c r="AB90" i="5"/>
  <c r="O90" i="5"/>
  <c r="AE90" i="5"/>
  <c r="T90" i="5"/>
  <c r="H54" i="5"/>
  <c r="H90" i="5"/>
  <c r="H82" i="5"/>
  <c r="C51" i="4"/>
  <c r="C40" i="4"/>
  <c r="C25" i="4"/>
  <c r="F5" i="3"/>
  <c r="B6" i="3"/>
  <c r="C6" i="3"/>
  <c r="E6" i="3"/>
  <c r="F6" i="3"/>
  <c r="B7" i="3"/>
  <c r="C7" i="3"/>
  <c r="E7" i="3"/>
  <c r="F7" i="3"/>
  <c r="B8" i="3"/>
  <c r="C8" i="3"/>
  <c r="E8" i="3"/>
  <c r="F8" i="3"/>
  <c r="B9" i="3"/>
  <c r="C9" i="3"/>
  <c r="E9" i="3"/>
  <c r="F9" i="3"/>
  <c r="B10" i="3"/>
  <c r="C10" i="3"/>
  <c r="E10" i="3"/>
  <c r="F10" i="3"/>
  <c r="B11" i="3"/>
  <c r="C11" i="3"/>
  <c r="E11" i="3"/>
  <c r="F11" i="3"/>
  <c r="B12" i="3"/>
  <c r="C12" i="3"/>
  <c r="E12" i="3"/>
  <c r="F12" i="3"/>
  <c r="B13" i="3"/>
  <c r="C13" i="3"/>
  <c r="E13" i="3"/>
  <c r="F13" i="3"/>
  <c r="B14" i="3"/>
  <c r="C14" i="3"/>
  <c r="E14" i="3"/>
  <c r="F14" i="3"/>
  <c r="B15" i="3"/>
  <c r="C15" i="3"/>
  <c r="E15" i="3"/>
  <c r="F15" i="3"/>
  <c r="B16" i="3"/>
  <c r="C16" i="3"/>
  <c r="E16" i="3"/>
  <c r="F16" i="3"/>
  <c r="B17" i="3"/>
  <c r="C17" i="3"/>
  <c r="E17" i="3"/>
  <c r="F17" i="3"/>
  <c r="B18" i="3"/>
  <c r="C18" i="3"/>
  <c r="E18" i="3"/>
  <c r="F18" i="3"/>
  <c r="B19" i="3"/>
  <c r="C19" i="3"/>
  <c r="E19" i="3"/>
  <c r="F19" i="3"/>
  <c r="B20" i="3"/>
  <c r="C20" i="3"/>
  <c r="E20" i="3"/>
  <c r="F20" i="3"/>
  <c r="B21" i="3"/>
  <c r="C21" i="3"/>
  <c r="E21" i="3"/>
  <c r="F21" i="3"/>
  <c r="B22" i="3"/>
  <c r="C22" i="3"/>
  <c r="E22" i="3"/>
  <c r="F22" i="3"/>
  <c r="B23" i="3"/>
  <c r="C23" i="3"/>
  <c r="E23" i="3"/>
  <c r="F23" i="3"/>
  <c r="B24" i="3"/>
  <c r="C24" i="3"/>
  <c r="E24" i="3"/>
  <c r="F24" i="3"/>
  <c r="B25" i="3"/>
  <c r="C25" i="3"/>
  <c r="E25" i="3"/>
  <c r="F25" i="3"/>
  <c r="B26" i="3"/>
  <c r="C26" i="3"/>
  <c r="E26" i="3"/>
  <c r="F26" i="3"/>
  <c r="B27" i="3"/>
  <c r="C27" i="3"/>
  <c r="E27" i="3"/>
  <c r="F27" i="3"/>
  <c r="B28" i="3"/>
  <c r="C28" i="3"/>
  <c r="E28" i="3"/>
  <c r="F28" i="3"/>
  <c r="B29" i="3"/>
  <c r="C29" i="3"/>
  <c r="E29" i="3"/>
  <c r="F29" i="3"/>
  <c r="B30" i="3"/>
  <c r="C30" i="3"/>
  <c r="E30" i="3"/>
  <c r="F30" i="3"/>
  <c r="B31" i="3"/>
  <c r="C31" i="3"/>
  <c r="E31" i="3"/>
  <c r="F31" i="3"/>
  <c r="B32" i="3"/>
  <c r="C32" i="3"/>
  <c r="E32" i="3"/>
  <c r="F32" i="3"/>
  <c r="B33" i="3"/>
  <c r="C33" i="3"/>
  <c r="E33" i="3"/>
  <c r="F33" i="3"/>
  <c r="B34" i="3"/>
  <c r="C34" i="3"/>
  <c r="E34" i="3"/>
  <c r="F34" i="3"/>
  <c r="B35" i="3"/>
  <c r="C35" i="3"/>
  <c r="E35" i="3"/>
  <c r="F35" i="3"/>
  <c r="B36" i="3"/>
  <c r="C36" i="3"/>
  <c r="E36" i="3"/>
  <c r="F36" i="3"/>
  <c r="B37" i="3"/>
  <c r="C37" i="3"/>
  <c r="E37" i="3"/>
  <c r="F37" i="3"/>
  <c r="B38" i="3"/>
  <c r="C38" i="3"/>
  <c r="E38" i="3"/>
  <c r="F38" i="3"/>
  <c r="B39" i="3"/>
  <c r="C39" i="3"/>
  <c r="E39" i="3"/>
  <c r="F39" i="3"/>
  <c r="B40" i="3"/>
  <c r="C40" i="3"/>
  <c r="E40" i="3"/>
  <c r="F40" i="3"/>
  <c r="B41" i="3"/>
  <c r="C41" i="3"/>
  <c r="E41" i="3"/>
  <c r="F41" i="3"/>
  <c r="B42" i="3"/>
  <c r="C42" i="3"/>
  <c r="E42" i="3"/>
  <c r="F42" i="3"/>
  <c r="B43" i="3"/>
  <c r="C43" i="3"/>
  <c r="E43" i="3"/>
  <c r="F43" i="3"/>
  <c r="B44" i="3"/>
  <c r="C44" i="3"/>
  <c r="E44" i="3"/>
  <c r="F44" i="3"/>
  <c r="B45" i="3"/>
  <c r="C45" i="3"/>
  <c r="E45" i="3"/>
  <c r="F45" i="3"/>
  <c r="B46" i="3"/>
  <c r="C46" i="3"/>
  <c r="E46" i="3"/>
  <c r="F46" i="3"/>
  <c r="B47" i="3"/>
  <c r="C47" i="3"/>
  <c r="E47" i="3"/>
  <c r="F47" i="3"/>
  <c r="B48" i="3"/>
  <c r="C48" i="3"/>
  <c r="E48" i="3"/>
  <c r="F48" i="3"/>
  <c r="B49" i="3"/>
  <c r="C49" i="3"/>
  <c r="E49" i="3"/>
  <c r="F49" i="3"/>
  <c r="B50" i="3"/>
  <c r="C50" i="3"/>
  <c r="E50" i="3"/>
  <c r="F50" i="3"/>
  <c r="B51" i="3"/>
  <c r="C51" i="3"/>
  <c r="E51" i="3"/>
  <c r="F51" i="3"/>
  <c r="B52" i="3"/>
  <c r="C52" i="3"/>
  <c r="E52" i="3"/>
  <c r="F52" i="3"/>
  <c r="B53" i="3"/>
  <c r="C53" i="3"/>
  <c r="E53" i="3"/>
  <c r="F53" i="3"/>
  <c r="B54" i="3"/>
  <c r="C54" i="3"/>
  <c r="E54" i="3"/>
  <c r="F54" i="3"/>
  <c r="B55" i="3"/>
  <c r="C55" i="3"/>
  <c r="E55" i="3"/>
  <c r="F55" i="3"/>
  <c r="B56" i="3"/>
  <c r="C56" i="3"/>
  <c r="E56" i="3"/>
  <c r="F56" i="3"/>
  <c r="B57" i="3"/>
  <c r="C57" i="3"/>
  <c r="E57" i="3"/>
  <c r="F57" i="3"/>
  <c r="B58" i="3"/>
  <c r="C58" i="3"/>
  <c r="E58" i="3"/>
  <c r="F58" i="3"/>
  <c r="B59" i="3"/>
  <c r="C59" i="3"/>
  <c r="E59" i="3"/>
  <c r="F59" i="3"/>
  <c r="B60" i="3"/>
  <c r="C60" i="3"/>
  <c r="E60" i="3"/>
  <c r="F60" i="3"/>
  <c r="B62" i="3"/>
  <c r="C62" i="3"/>
  <c r="E62" i="3"/>
  <c r="F62" i="3"/>
  <c r="B63" i="3"/>
  <c r="C63" i="3"/>
  <c r="E63" i="3"/>
  <c r="F63" i="3"/>
  <c r="B64" i="3"/>
  <c r="C64" i="3"/>
  <c r="C65" i="3" s="1"/>
  <c r="C66" i="3" s="1"/>
  <c r="C67" i="3" s="1"/>
  <c r="C68" i="3" s="1"/>
  <c r="C69" i="3" s="1"/>
  <c r="C70" i="3" s="1"/>
  <c r="C71" i="3" s="1"/>
  <c r="C72" i="3" s="1"/>
  <c r="C73" i="3" s="1"/>
  <c r="C74" i="3" s="1"/>
  <c r="C75" i="3" s="1"/>
  <c r="C76" i="3" s="1"/>
  <c r="C77" i="3" s="1"/>
  <c r="C78" i="3" s="1"/>
  <c r="C79" i="3" s="1"/>
  <c r="C80" i="3" s="1"/>
  <c r="C81" i="3" s="1"/>
  <c r="C82" i="3" s="1"/>
  <c r="C83" i="3" s="1"/>
  <c r="C84" i="3" s="1"/>
  <c r="C85" i="3" s="1"/>
  <c r="C86" i="3" s="1"/>
  <c r="C87" i="3" s="1"/>
  <c r="C88" i="3" s="1"/>
  <c r="C89" i="3" s="1"/>
  <c r="C90" i="3" s="1"/>
  <c r="C91" i="3" s="1"/>
  <c r="C92" i="3" s="1"/>
  <c r="C93" i="3" s="1"/>
  <c r="C94" i="3" s="1"/>
  <c r="C95" i="3" s="1"/>
  <c r="E64" i="3"/>
  <c r="F64" i="3"/>
  <c r="E65" i="3"/>
  <c r="F65" i="3"/>
  <c r="E66" i="3"/>
  <c r="F66" i="3"/>
  <c r="B67" i="3"/>
  <c r="B68" i="3" s="1"/>
  <c r="B69" i="3" s="1"/>
  <c r="B70" i="3" s="1"/>
  <c r="B71" i="3" s="1"/>
  <c r="B72" i="3" s="1"/>
  <c r="B73" i="3" s="1"/>
  <c r="B74" i="3" s="1"/>
  <c r="B75" i="3" s="1"/>
  <c r="B76" i="3" s="1"/>
  <c r="E67" i="3"/>
  <c r="F67" i="3"/>
  <c r="E68" i="3"/>
  <c r="F68" i="3"/>
  <c r="E69" i="3"/>
  <c r="F69" i="3"/>
  <c r="E70" i="3"/>
  <c r="F70" i="3"/>
  <c r="E71" i="3"/>
  <c r="F71" i="3"/>
  <c r="H71" i="3"/>
  <c r="J71" i="3"/>
  <c r="L71" i="3"/>
  <c r="N71" i="3"/>
  <c r="P71" i="3"/>
  <c r="E72" i="3"/>
  <c r="F72" i="3"/>
  <c r="H72" i="3"/>
  <c r="J72" i="3"/>
  <c r="L72" i="3"/>
  <c r="N72" i="3"/>
  <c r="P72" i="3"/>
  <c r="E73" i="3"/>
  <c r="F73" i="3"/>
  <c r="H73" i="3"/>
  <c r="J73" i="3"/>
  <c r="L73" i="3"/>
  <c r="N73" i="3"/>
  <c r="P73" i="3"/>
  <c r="E74" i="3"/>
  <c r="F74" i="3"/>
  <c r="H74" i="3"/>
  <c r="J74" i="3"/>
  <c r="L74" i="3"/>
  <c r="N74" i="3"/>
  <c r="P74" i="3"/>
  <c r="E75" i="3"/>
  <c r="F75" i="3"/>
  <c r="H75" i="3"/>
  <c r="J75" i="3"/>
  <c r="L75" i="3"/>
  <c r="N75" i="3"/>
  <c r="P75" i="3"/>
  <c r="E76" i="3"/>
  <c r="F76" i="3"/>
  <c r="H76" i="3"/>
  <c r="J76" i="3"/>
  <c r="L76" i="3"/>
  <c r="N76" i="3"/>
  <c r="P76" i="3"/>
  <c r="E77" i="3"/>
  <c r="F77" i="3"/>
  <c r="H77" i="3"/>
  <c r="J77" i="3"/>
  <c r="L77" i="3"/>
  <c r="N77" i="3"/>
  <c r="P77" i="3"/>
  <c r="E78" i="3"/>
  <c r="F78" i="3"/>
  <c r="H78" i="3"/>
  <c r="J78" i="3"/>
  <c r="L78" i="3"/>
  <c r="N78" i="3"/>
  <c r="P78" i="3"/>
  <c r="E79" i="3"/>
  <c r="F79" i="3"/>
  <c r="H79" i="3"/>
  <c r="J79" i="3"/>
  <c r="L79" i="3"/>
  <c r="N79" i="3"/>
  <c r="P79" i="3"/>
  <c r="E80" i="3"/>
  <c r="F80" i="3"/>
  <c r="H80" i="3"/>
  <c r="J80" i="3"/>
  <c r="L80" i="3"/>
  <c r="N80" i="3"/>
  <c r="P80" i="3"/>
  <c r="E81" i="3"/>
  <c r="F81" i="3"/>
  <c r="H81" i="3"/>
  <c r="J81" i="3"/>
  <c r="L81" i="3"/>
  <c r="N81" i="3"/>
  <c r="P81" i="3"/>
  <c r="E82" i="3"/>
  <c r="F82" i="3"/>
  <c r="H82" i="3"/>
  <c r="J82" i="3"/>
  <c r="L82" i="3"/>
  <c r="N82" i="3"/>
  <c r="P82" i="3"/>
  <c r="E83" i="3"/>
  <c r="F83" i="3"/>
  <c r="H83" i="3"/>
  <c r="J83" i="3"/>
  <c r="L83" i="3"/>
  <c r="N83" i="3"/>
  <c r="P83" i="3"/>
  <c r="E84" i="3"/>
  <c r="F84" i="3"/>
  <c r="H84" i="3"/>
  <c r="J84" i="3"/>
  <c r="L84" i="3"/>
  <c r="N84" i="3"/>
  <c r="P84" i="3"/>
  <c r="E85" i="3"/>
  <c r="F85" i="3"/>
  <c r="H85" i="3"/>
  <c r="J85" i="3"/>
  <c r="L85" i="3"/>
  <c r="N85" i="3"/>
  <c r="P85" i="3"/>
  <c r="E86" i="3"/>
  <c r="F86" i="3"/>
  <c r="H86" i="3"/>
  <c r="J86" i="3"/>
  <c r="L86" i="3"/>
  <c r="N86" i="3"/>
  <c r="P86" i="3"/>
  <c r="E87" i="3"/>
  <c r="F87" i="3"/>
  <c r="H87" i="3"/>
  <c r="J87" i="3"/>
  <c r="L87" i="3"/>
  <c r="N87" i="3"/>
  <c r="P87" i="3"/>
  <c r="E88" i="3"/>
  <c r="F88" i="3"/>
  <c r="H88" i="3"/>
  <c r="J88" i="3"/>
  <c r="L88" i="3"/>
  <c r="N88" i="3"/>
  <c r="P88" i="3"/>
  <c r="R88" i="3"/>
  <c r="V88" i="3"/>
  <c r="E89" i="3"/>
  <c r="F89" i="3"/>
  <c r="J89" i="3"/>
  <c r="L89" i="3"/>
  <c r="P89" i="3"/>
  <c r="R89" i="3"/>
  <c r="E90" i="3"/>
  <c r="F90" i="3"/>
  <c r="J90" i="3"/>
  <c r="L90" i="3"/>
  <c r="N90" i="3"/>
  <c r="P90" i="3"/>
  <c r="R90" i="3"/>
  <c r="T90" i="3"/>
  <c r="V90" i="3"/>
  <c r="E91" i="3"/>
  <c r="F91" i="3"/>
  <c r="H91" i="3"/>
  <c r="E92" i="3"/>
  <c r="F92" i="3"/>
  <c r="H92" i="3"/>
  <c r="J92" i="3"/>
  <c r="N92" i="3"/>
  <c r="P92" i="3"/>
  <c r="T92" i="3"/>
  <c r="E93" i="3"/>
  <c r="F93" i="3"/>
  <c r="H93" i="3"/>
  <c r="J93" i="3"/>
  <c r="N93" i="3"/>
  <c r="P93" i="3"/>
  <c r="T93" i="3"/>
  <c r="E94" i="3"/>
  <c r="F94" i="3"/>
  <c r="H94" i="3"/>
  <c r="J94" i="3"/>
  <c r="L94" i="3"/>
  <c r="N94" i="3"/>
  <c r="P94" i="3"/>
  <c r="R94" i="3"/>
  <c r="V94" i="3"/>
  <c r="E95" i="3"/>
  <c r="F95" i="3"/>
  <c r="H95" i="3"/>
  <c r="J95" i="3"/>
  <c r="L95" i="3"/>
  <c r="N95" i="3"/>
  <c r="P95" i="3"/>
  <c r="R95" i="3"/>
  <c r="V95" i="3"/>
  <c r="C61" i="4" l="1"/>
  <c r="G5" i="2"/>
  <c r="I5" i="2"/>
  <c r="F6" i="2"/>
  <c r="G6" i="2"/>
  <c r="H6" i="2"/>
  <c r="I6" i="2"/>
  <c r="F7" i="2"/>
  <c r="G7" i="2"/>
  <c r="H7" i="2"/>
  <c r="I7" i="2"/>
  <c r="F8" i="2"/>
  <c r="G8" i="2"/>
  <c r="H8" i="2"/>
  <c r="I8" i="2"/>
  <c r="F9" i="2"/>
  <c r="G9" i="2"/>
  <c r="H9" i="2"/>
  <c r="I9" i="2"/>
  <c r="F10" i="2"/>
  <c r="G10" i="2"/>
  <c r="H10" i="2"/>
  <c r="I10" i="2"/>
  <c r="F11" i="2"/>
  <c r="G11" i="2"/>
  <c r="H11" i="2"/>
  <c r="I11" i="2"/>
  <c r="F12" i="2"/>
  <c r="G12" i="2"/>
  <c r="H12" i="2"/>
  <c r="I12" i="2"/>
  <c r="F13" i="2"/>
  <c r="G13" i="2"/>
  <c r="H13" i="2"/>
  <c r="I13" i="2"/>
  <c r="F14" i="2"/>
  <c r="G14" i="2"/>
  <c r="H14" i="2"/>
  <c r="I14" i="2"/>
  <c r="F15" i="2"/>
  <c r="G15" i="2"/>
  <c r="H15" i="2"/>
  <c r="I15" i="2"/>
  <c r="F16" i="2"/>
  <c r="G16" i="2"/>
  <c r="H16" i="2"/>
  <c r="I16" i="2"/>
  <c r="F17" i="2"/>
  <c r="G17" i="2"/>
  <c r="H17" i="2"/>
  <c r="I17" i="2"/>
  <c r="F18" i="2"/>
  <c r="G18" i="2"/>
  <c r="H18" i="2"/>
  <c r="I18" i="2"/>
  <c r="F19" i="2"/>
  <c r="G19" i="2"/>
  <c r="H19" i="2"/>
  <c r="I19" i="2"/>
  <c r="F20" i="2"/>
  <c r="G20" i="2"/>
  <c r="H20" i="2"/>
  <c r="I20" i="2"/>
  <c r="F21" i="2"/>
  <c r="G21" i="2"/>
  <c r="H21" i="2"/>
  <c r="I21" i="2"/>
  <c r="F22" i="2"/>
  <c r="G22" i="2"/>
  <c r="H22" i="2"/>
  <c r="I22" i="2"/>
  <c r="F23" i="2"/>
  <c r="G23" i="2"/>
  <c r="H23" i="2"/>
  <c r="I23" i="2"/>
  <c r="H24" i="2"/>
  <c r="I24" i="2"/>
  <c r="F25" i="2"/>
  <c r="G25" i="2"/>
  <c r="H25" i="2"/>
  <c r="I25" i="2"/>
  <c r="F26" i="2"/>
  <c r="G26" i="2"/>
  <c r="H26" i="2"/>
  <c r="I26" i="2"/>
  <c r="F27" i="2"/>
  <c r="G27" i="2"/>
  <c r="H27" i="2"/>
  <c r="I27" i="2"/>
  <c r="F28" i="2"/>
  <c r="G28" i="2"/>
  <c r="H28" i="2"/>
  <c r="I28" i="2"/>
  <c r="F29" i="2"/>
  <c r="G29" i="2"/>
  <c r="H29" i="2"/>
  <c r="I29" i="2"/>
  <c r="F30" i="2"/>
  <c r="G30" i="2"/>
  <c r="H30" i="2"/>
  <c r="I30" i="2"/>
  <c r="F31" i="2"/>
  <c r="G31" i="2"/>
  <c r="H31" i="2"/>
  <c r="I31" i="2"/>
  <c r="F32" i="2"/>
  <c r="G32" i="2"/>
  <c r="H32" i="2"/>
  <c r="I32" i="2"/>
  <c r="F33" i="2"/>
  <c r="G33" i="2"/>
  <c r="H33" i="2"/>
  <c r="I33" i="2"/>
  <c r="F34" i="2"/>
  <c r="G34" i="2"/>
  <c r="H34" i="2"/>
  <c r="I34" i="2"/>
  <c r="F35" i="2"/>
  <c r="G35" i="2"/>
  <c r="H35" i="2"/>
  <c r="I35" i="2"/>
  <c r="F36" i="2"/>
  <c r="G36" i="2"/>
  <c r="H36" i="2"/>
  <c r="I36" i="2"/>
  <c r="F37" i="2"/>
  <c r="G37" i="2"/>
  <c r="H37" i="2"/>
  <c r="I37" i="2"/>
  <c r="F38" i="2"/>
  <c r="G38" i="2"/>
  <c r="H38" i="2"/>
  <c r="I38" i="2"/>
  <c r="D61" i="4" l="1"/>
  <c r="D27" i="4"/>
  <c r="D31" i="4"/>
  <c r="D46" i="4"/>
  <c r="D53" i="4"/>
  <c r="D59" i="4"/>
  <c r="D10" i="4"/>
  <c r="D33" i="4"/>
  <c r="D44" i="4"/>
  <c r="D55" i="4"/>
  <c r="D15" i="4"/>
  <c r="D17" i="4"/>
  <c r="D19" i="4"/>
  <c r="D21" i="4"/>
  <c r="D23" i="4"/>
  <c r="D34" i="4"/>
  <c r="D36" i="4"/>
  <c r="D38" i="4"/>
  <c r="D47" i="4"/>
  <c r="D49" i="4"/>
  <c r="D60" i="4"/>
  <c r="D8" i="4"/>
  <c r="D12" i="4"/>
  <c r="D14" i="4"/>
  <c r="D29" i="4"/>
  <c r="D42" i="4"/>
  <c r="D57" i="4"/>
  <c r="D58" i="4"/>
  <c r="D24" i="4"/>
  <c r="D43" i="4"/>
  <c r="D9" i="4"/>
  <c r="D45" i="4"/>
  <c r="D26" i="4"/>
  <c r="D7" i="4"/>
  <c r="D54" i="4"/>
  <c r="D30" i="4"/>
  <c r="D50" i="4"/>
  <c r="D16" i="4"/>
  <c r="D39" i="4"/>
  <c r="D56" i="4"/>
  <c r="D41" i="4"/>
  <c r="D22" i="4"/>
  <c r="D32" i="4"/>
  <c r="D48" i="4"/>
  <c r="D11" i="4"/>
  <c r="D35" i="4"/>
  <c r="D13" i="4"/>
  <c r="D28" i="4"/>
  <c r="D52" i="4"/>
  <c r="D37" i="4"/>
  <c r="D18" i="4"/>
  <c r="D20" i="4"/>
  <c r="D51" i="4"/>
  <c r="D25" i="4"/>
  <c r="D40" i="4"/>
</calcChain>
</file>

<file path=xl/sharedStrings.xml><?xml version="1.0" encoding="utf-8"?>
<sst xmlns="http://schemas.openxmlformats.org/spreadsheetml/2006/main" count="686" uniqueCount="397">
  <si>
    <t>醤油の統計資料（2019年実績）</t>
    <rPh sb="0" eb="2">
      <t>ショウユ</t>
    </rPh>
    <rPh sb="3" eb="5">
      <t>トウケイ</t>
    </rPh>
    <rPh sb="5" eb="7">
      <t>シリョウ</t>
    </rPh>
    <rPh sb="12" eb="13">
      <t>ネン</t>
    </rPh>
    <rPh sb="13" eb="15">
      <t>ジッセキ</t>
    </rPh>
    <phoneticPr fontId="3"/>
  </si>
  <si>
    <r>
      <t xml:space="preserve">１．企業(工場)数の推移 </t>
    </r>
    <r>
      <rPr>
        <sz val="12"/>
        <rFont val="ＭＳ ゴシック"/>
        <family val="3"/>
        <charset val="128"/>
      </rPr>
      <t>〔1955(昭和30)年～2019(令和元)年〕</t>
    </r>
    <phoneticPr fontId="1"/>
  </si>
  <si>
    <t>２．出荷数量</t>
  </si>
  <si>
    <t>（１）出荷数量の推移 〔1930(昭和5)年～2019(令和元)年〕</t>
    <phoneticPr fontId="1"/>
  </si>
  <si>
    <t>（２）都道府県別しょうゆ等出荷数量 〔2019(令和元)年〕</t>
    <rPh sb="24" eb="26">
      <t>レイワ</t>
    </rPh>
    <rPh sb="26" eb="27">
      <t>ゲン</t>
    </rPh>
    <rPh sb="28" eb="29">
      <t>ネン</t>
    </rPh>
    <phoneticPr fontId="3"/>
  </si>
  <si>
    <t>（３）容器別出荷数量の推移 〔1977(昭和52)年～2019(令和元)年〕</t>
    <phoneticPr fontId="3"/>
  </si>
  <si>
    <t>（４）輸出数量の推移 〔1989(平成元)年～2019(令和元)年〕</t>
    <phoneticPr fontId="3"/>
  </si>
  <si>
    <r>
      <t xml:space="preserve">３．原料使用量の推移 </t>
    </r>
    <r>
      <rPr>
        <sz val="12"/>
        <rFont val="ＭＳ ゴシック"/>
        <family val="3"/>
        <charset val="128"/>
      </rPr>
      <t>〔1984(昭和59)年～2019(令和元)年〕</t>
    </r>
    <phoneticPr fontId="3"/>
  </si>
  <si>
    <t>４．一世帯当り年間購入数量・支出金額の推移</t>
    <phoneticPr fontId="3"/>
  </si>
  <si>
    <t>　　　　　　　　　　　〔1972(昭和47)年～2019(令和元)年〕</t>
    <phoneticPr fontId="1"/>
  </si>
  <si>
    <r>
      <t>５．しょうゆＪＡＳ受検数量の推移</t>
    </r>
    <r>
      <rPr>
        <sz val="12"/>
        <rFont val="ＭＳ ゴシック"/>
        <family val="3"/>
        <charset val="128"/>
      </rPr>
      <t xml:space="preserve"> 〔1963(昭和38)年～2018(平成30)年〕</t>
    </r>
    <phoneticPr fontId="3"/>
  </si>
  <si>
    <t>※</t>
    <phoneticPr fontId="1"/>
  </si>
  <si>
    <t>　シート見出しをクリックしてご覧ください。</t>
    <rPh sb="4" eb="6">
      <t>ミダ</t>
    </rPh>
    <rPh sb="15" eb="16">
      <t>ラン</t>
    </rPh>
    <phoneticPr fontId="3"/>
  </si>
  <si>
    <t>　※印は（2018年実績）に掲載しているデータを再掲載しています。</t>
    <rPh sb="2" eb="3">
      <t>シルシ</t>
    </rPh>
    <rPh sb="9" eb="10">
      <t>ネン</t>
    </rPh>
    <rPh sb="10" eb="12">
      <t>ジッセキ</t>
    </rPh>
    <rPh sb="14" eb="16">
      <t>ケイサイ</t>
    </rPh>
    <rPh sb="24" eb="27">
      <t>サイケイサイ</t>
    </rPh>
    <phoneticPr fontId="1"/>
  </si>
  <si>
    <t>　日本醤油協会が行っている。</t>
    <phoneticPr fontId="3"/>
  </si>
  <si>
    <t>⑤平成22年以降は農林水産省大臣官房資料による。調査・集計については、引き続き</t>
    <rPh sb="1" eb="3">
      <t>ヘイセイ</t>
    </rPh>
    <rPh sb="5" eb="6">
      <t>ネン</t>
    </rPh>
    <rPh sb="6" eb="8">
      <t>イコウ</t>
    </rPh>
    <rPh sb="9" eb="11">
      <t>ノウリン</t>
    </rPh>
    <rPh sb="11" eb="13">
      <t>スイサン</t>
    </rPh>
    <rPh sb="13" eb="14">
      <t>ショウ</t>
    </rPh>
    <rPh sb="14" eb="16">
      <t>ダイジン</t>
    </rPh>
    <rPh sb="16" eb="18">
      <t>カンボウ</t>
    </rPh>
    <rPh sb="18" eb="20">
      <t>シリョウ</t>
    </rPh>
    <rPh sb="24" eb="26">
      <t>チョウサ</t>
    </rPh>
    <rPh sb="27" eb="29">
      <t>シュウケイ</t>
    </rPh>
    <rPh sb="35" eb="36">
      <t>ヒ</t>
    </rPh>
    <rPh sb="37" eb="38">
      <t>ツヅ</t>
    </rPh>
    <phoneticPr fontId="3"/>
  </si>
  <si>
    <t>　いた企業数が明確になり、修正した。</t>
    <rPh sb="13" eb="15">
      <t>シュウセイ</t>
    </rPh>
    <phoneticPr fontId="3"/>
  </si>
  <si>
    <t>　ていた企業(工場)数を各都道府県組合に照会して精査した結果、これまで漏れて</t>
    <rPh sb="13" eb="17">
      <t>トドウフケン</t>
    </rPh>
    <rPh sb="17" eb="19">
      <t>クミアイ</t>
    </rPh>
    <rPh sb="20" eb="22">
      <t>ショウカイ</t>
    </rPh>
    <rPh sb="24" eb="26">
      <t>セイサ</t>
    </rPh>
    <rPh sb="28" eb="30">
      <t>ケッカ</t>
    </rPh>
    <rPh sb="35" eb="36">
      <t>モ</t>
    </rPh>
    <phoneticPr fontId="3"/>
  </si>
  <si>
    <t>　日本醤油協会が調査・集計を行った。そのため、これまで農政事務所で把握され</t>
    <rPh sb="27" eb="29">
      <t>ノウセイ</t>
    </rPh>
    <rPh sb="29" eb="31">
      <t>ジム</t>
    </rPh>
    <rPh sb="31" eb="32">
      <t>ショ</t>
    </rPh>
    <rPh sb="33" eb="35">
      <t>ハアク</t>
    </rPh>
    <phoneticPr fontId="3"/>
  </si>
  <si>
    <t>④平成17年から平成21年までは、農林水産省総合食料局調査を醤油業界が受託し、</t>
    <rPh sb="1" eb="3">
      <t>ヘイセイ</t>
    </rPh>
    <rPh sb="5" eb="6">
      <t>ネン</t>
    </rPh>
    <rPh sb="8" eb="10">
      <t>ヘイセイ</t>
    </rPh>
    <rPh sb="12" eb="13">
      <t>ネン</t>
    </rPh>
    <rPh sb="17" eb="19">
      <t>ノウリン</t>
    </rPh>
    <rPh sb="27" eb="29">
      <t>チョウサ</t>
    </rPh>
    <rPh sb="30" eb="32">
      <t>ショウユ</t>
    </rPh>
    <rPh sb="32" eb="34">
      <t>ギョウカイ</t>
    </rPh>
    <rPh sb="35" eb="37">
      <t>ジュタク</t>
    </rPh>
    <phoneticPr fontId="3"/>
  </si>
  <si>
    <t>③平成15年から平成21年までは、農林水産省総合食料局資料による。</t>
    <rPh sb="1" eb="3">
      <t>ヘイセイ</t>
    </rPh>
    <rPh sb="5" eb="6">
      <t>ネン</t>
    </rPh>
    <rPh sb="8" eb="10">
      <t>ヘイセイ</t>
    </rPh>
    <rPh sb="12" eb="13">
      <t>ネン</t>
    </rPh>
    <rPh sb="17" eb="19">
      <t>ノウリン</t>
    </rPh>
    <rPh sb="19" eb="22">
      <t>スイサンショウ</t>
    </rPh>
    <rPh sb="22" eb="24">
      <t>ソウゴウ</t>
    </rPh>
    <rPh sb="24" eb="26">
      <t>ショクリョウ</t>
    </rPh>
    <rPh sb="26" eb="27">
      <t>キョク</t>
    </rPh>
    <rPh sb="27" eb="29">
      <t>シリョウ</t>
    </rPh>
    <phoneticPr fontId="3"/>
  </si>
  <si>
    <t>②昭和40年から平成14年までは、農林水産省食糧庁資料による。</t>
    <rPh sb="1" eb="3">
      <t>ショウワ</t>
    </rPh>
    <rPh sb="5" eb="6">
      <t>ネン</t>
    </rPh>
    <rPh sb="8" eb="10">
      <t>ヘイセイ</t>
    </rPh>
    <rPh sb="12" eb="13">
      <t>ネン</t>
    </rPh>
    <rPh sb="17" eb="19">
      <t>ノウリン</t>
    </rPh>
    <rPh sb="19" eb="21">
      <t>スイサン</t>
    </rPh>
    <rPh sb="21" eb="22">
      <t>ショウ</t>
    </rPh>
    <rPh sb="22" eb="25">
      <t>ショクリョウチョウ</t>
    </rPh>
    <rPh sb="25" eb="27">
      <t>シリョウ</t>
    </rPh>
    <phoneticPr fontId="3"/>
  </si>
  <si>
    <t>①昭和30年、35年は業界推定による。</t>
    <rPh sb="9" eb="10">
      <t>ネン</t>
    </rPh>
    <rPh sb="11" eb="13">
      <t>ギョウカイ</t>
    </rPh>
    <rPh sb="13" eb="15">
      <t>スイテイ</t>
    </rPh>
    <phoneticPr fontId="3"/>
  </si>
  <si>
    <t>(注)</t>
    <rPh sb="1" eb="2">
      <t>チュウ</t>
    </rPh>
    <phoneticPr fontId="3"/>
  </si>
  <si>
    <t>2019</t>
  </si>
  <si>
    <t>元</t>
    <rPh sb="0" eb="1">
      <t>モト</t>
    </rPh>
    <phoneticPr fontId="3"/>
  </si>
  <si>
    <t>令和</t>
    <rPh sb="0" eb="2">
      <t>レイワ</t>
    </rPh>
    <phoneticPr fontId="3"/>
  </si>
  <si>
    <t>2018</t>
  </si>
  <si>
    <t>2017</t>
  </si>
  <si>
    <t>2016</t>
  </si>
  <si>
    <t>2015</t>
  </si>
  <si>
    <t>2014</t>
  </si>
  <si>
    <t>2013</t>
  </si>
  <si>
    <t>2012</t>
    <phoneticPr fontId="3"/>
  </si>
  <si>
    <t>2011</t>
    <phoneticPr fontId="3"/>
  </si>
  <si>
    <t>2010</t>
    <phoneticPr fontId="3"/>
  </si>
  <si>
    <t>2009</t>
    <phoneticPr fontId="3"/>
  </si>
  <si>
    <t>2008</t>
    <phoneticPr fontId="3"/>
  </si>
  <si>
    <t>2007</t>
    <phoneticPr fontId="3"/>
  </si>
  <si>
    <t>2006</t>
    <phoneticPr fontId="3"/>
  </si>
  <si>
    <t>－</t>
    <phoneticPr fontId="3"/>
  </si>
  <si>
    <t>2005</t>
    <phoneticPr fontId="3"/>
  </si>
  <si>
    <t>2004</t>
    <phoneticPr fontId="3"/>
  </si>
  <si>
    <t>2003</t>
    <phoneticPr fontId="3"/>
  </si>
  <si>
    <t>2002</t>
    <phoneticPr fontId="3"/>
  </si>
  <si>
    <t>2001</t>
    <phoneticPr fontId="3"/>
  </si>
  <si>
    <t>元</t>
    <rPh sb="0" eb="1">
      <t>ゲン</t>
    </rPh>
    <phoneticPr fontId="3"/>
  </si>
  <si>
    <t>平成</t>
    <rPh sb="0" eb="2">
      <t>ヘイセイ</t>
    </rPh>
    <phoneticPr fontId="3"/>
  </si>
  <si>
    <t>昭和</t>
    <rPh sb="0" eb="2">
      <t>ショウワ</t>
    </rPh>
    <phoneticPr fontId="3"/>
  </si>
  <si>
    <t>％</t>
    <phoneticPr fontId="3"/>
  </si>
  <si>
    <t>減少数</t>
    <rPh sb="0" eb="2">
      <t>ゲンショウ</t>
    </rPh>
    <rPh sb="2" eb="3">
      <t>スウ</t>
    </rPh>
    <phoneticPr fontId="3"/>
  </si>
  <si>
    <t>昭和３０年対比</t>
    <rPh sb="0" eb="2">
      <t>ショウワ</t>
    </rPh>
    <rPh sb="4" eb="5">
      <t>ネン</t>
    </rPh>
    <rPh sb="5" eb="7">
      <t>タイヒ</t>
    </rPh>
    <phoneticPr fontId="3"/>
  </si>
  <si>
    <t>前回対比</t>
    <rPh sb="0" eb="2">
      <t>ゼンカイ</t>
    </rPh>
    <rPh sb="2" eb="4">
      <t>タイヒ</t>
    </rPh>
    <phoneticPr fontId="3"/>
  </si>
  <si>
    <t>企業(工場）数</t>
    <rPh sb="0" eb="2">
      <t>キギョウ</t>
    </rPh>
    <rPh sb="3" eb="5">
      <t>コウジョウ</t>
    </rPh>
    <rPh sb="6" eb="7">
      <t>スウ</t>
    </rPh>
    <phoneticPr fontId="3"/>
  </si>
  <si>
    <t>暦　年</t>
    <rPh sb="0" eb="1">
      <t>コヨミ</t>
    </rPh>
    <rPh sb="2" eb="3">
      <t>トシ</t>
    </rPh>
    <phoneticPr fontId="3"/>
  </si>
  <si>
    <r>
      <t>1.(1)企業（工場）数の推移</t>
    </r>
    <r>
      <rPr>
        <sz val="14"/>
        <rFont val="ＭＳ ゴシック"/>
        <family val="3"/>
        <charset val="128"/>
      </rPr>
      <t>〔1955(昭和30)年～2019(令和元)年〕</t>
    </r>
    <rPh sb="5" eb="7">
      <t>キギョウ</t>
    </rPh>
    <rPh sb="8" eb="10">
      <t>コウジョウ</t>
    </rPh>
    <rPh sb="11" eb="12">
      <t>カズ</t>
    </rPh>
    <rPh sb="13" eb="15">
      <t>スイイ</t>
    </rPh>
    <rPh sb="21" eb="23">
      <t>ショウワ</t>
    </rPh>
    <rPh sb="26" eb="27">
      <t>ネン</t>
    </rPh>
    <rPh sb="33" eb="35">
      <t>レイワ</t>
    </rPh>
    <rPh sb="35" eb="36">
      <t>ゲン</t>
    </rPh>
    <rPh sb="37" eb="38">
      <t>ネン</t>
    </rPh>
    <phoneticPr fontId="3"/>
  </si>
  <si>
    <t>　</t>
    <phoneticPr fontId="3"/>
  </si>
  <si>
    <t>④輸出の中止と再開：昭和16年頃に中止／昭和24年に再開</t>
    <rPh sb="4" eb="6">
      <t>チュウシ</t>
    </rPh>
    <rPh sb="7" eb="9">
      <t>サイカイ</t>
    </rPh>
    <rPh sb="17" eb="19">
      <t>チュウシ</t>
    </rPh>
    <rPh sb="26" eb="28">
      <t>サイカイ</t>
    </rPh>
    <phoneticPr fontId="3"/>
  </si>
  <si>
    <t>③オイルショック：（第1次）昭和48年、（第2次）昭和52年</t>
    <rPh sb="10" eb="11">
      <t>ダイ</t>
    </rPh>
    <rPh sb="12" eb="13">
      <t>ジ</t>
    </rPh>
    <rPh sb="14" eb="16">
      <t>ショウワ</t>
    </rPh>
    <rPh sb="18" eb="19">
      <t>ネン</t>
    </rPh>
    <rPh sb="21" eb="22">
      <t>ダイ</t>
    </rPh>
    <rPh sb="23" eb="24">
      <t>ジ</t>
    </rPh>
    <rPh sb="25" eb="27">
      <t>ショウワ</t>
    </rPh>
    <rPh sb="29" eb="30">
      <t>ネン</t>
    </rPh>
    <phoneticPr fontId="3"/>
  </si>
  <si>
    <t>②価格改定：昭和36年、40年、42年、45年、48年、49年、51年、55年、平成2年、20年（昭和48年から49年にかけて3回の価格改定を実施）</t>
    <rPh sb="47" eb="48">
      <t>ネン</t>
    </rPh>
    <phoneticPr fontId="3"/>
  </si>
  <si>
    <t>①価格統制：昭和14年、価格統制撤廃：昭和25年</t>
    <rPh sb="1" eb="3">
      <t>カカク</t>
    </rPh>
    <rPh sb="3" eb="5">
      <t>トウセイ</t>
    </rPh>
    <rPh sb="6" eb="8">
      <t>ショウワ</t>
    </rPh>
    <rPh sb="10" eb="11">
      <t>ネン</t>
    </rPh>
    <phoneticPr fontId="3"/>
  </si>
  <si>
    <t>(参考)</t>
    <rPh sb="1" eb="3">
      <t>サンコウ</t>
    </rPh>
    <phoneticPr fontId="3"/>
  </si>
  <si>
    <t>⑦平成19年の出荷数量は訂正があったため修正した。訂正前「921,455KL」</t>
    <rPh sb="1" eb="3">
      <t>ヘイセイ</t>
    </rPh>
    <rPh sb="5" eb="6">
      <t>ネン</t>
    </rPh>
    <rPh sb="7" eb="9">
      <t>シュッカ</t>
    </rPh>
    <rPh sb="9" eb="11">
      <t>スウリョウ</t>
    </rPh>
    <rPh sb="12" eb="14">
      <t>テイセイ</t>
    </rPh>
    <rPh sb="20" eb="22">
      <t>シュウセイ</t>
    </rPh>
    <rPh sb="25" eb="27">
      <t>テイセイ</t>
    </rPh>
    <rPh sb="27" eb="28">
      <t>マエ</t>
    </rPh>
    <phoneticPr fontId="3"/>
  </si>
  <si>
    <t>⑥年次対比は、平成元年を100％として算出。</t>
    <rPh sb="1" eb="3">
      <t>ネンジ</t>
    </rPh>
    <rPh sb="3" eb="5">
      <t>タイヒ</t>
    </rPh>
    <rPh sb="9" eb="10">
      <t>ゲン</t>
    </rPh>
    <phoneticPr fontId="3"/>
  </si>
  <si>
    <t>　が「混合」となったため、平成16年以降は新分類による取りまとめとなっている。</t>
    <rPh sb="13" eb="15">
      <t>ヘイセイ</t>
    </rPh>
    <rPh sb="17" eb="18">
      <t>ネン</t>
    </rPh>
    <rPh sb="18" eb="20">
      <t>イコウ</t>
    </rPh>
    <rPh sb="21" eb="22">
      <t>シン</t>
    </rPh>
    <rPh sb="22" eb="24">
      <t>ブンルイ</t>
    </rPh>
    <rPh sb="27" eb="28">
      <t>ト</t>
    </rPh>
    <phoneticPr fontId="3"/>
  </si>
  <si>
    <t>　しょうゆのＪＡＳ規格見直しにより、平成16年10月13日から「新式醸造」が「混合醸造」と「混合」に分類され、「アミノ酸液混合」</t>
    <rPh sb="9" eb="11">
      <t>キカク</t>
    </rPh>
    <rPh sb="11" eb="13">
      <t>ミナオ</t>
    </rPh>
    <rPh sb="18" eb="20">
      <t>ヘイセイ</t>
    </rPh>
    <rPh sb="22" eb="23">
      <t>ネン</t>
    </rPh>
    <rPh sb="25" eb="26">
      <t>ガツ</t>
    </rPh>
    <rPh sb="28" eb="29">
      <t>ニチ</t>
    </rPh>
    <rPh sb="32" eb="34">
      <t>シンシキ</t>
    </rPh>
    <rPh sb="34" eb="36">
      <t>ジョウゾウ</t>
    </rPh>
    <rPh sb="39" eb="41">
      <t>コンゴウ</t>
    </rPh>
    <rPh sb="41" eb="43">
      <t>ジョウゾウ</t>
    </rPh>
    <rPh sb="46" eb="48">
      <t>コンゴウ</t>
    </rPh>
    <rPh sb="50" eb="52">
      <t>ブンルイ</t>
    </rPh>
    <rPh sb="59" eb="60">
      <t>サン</t>
    </rPh>
    <rPh sb="60" eb="61">
      <t>エキ</t>
    </rPh>
    <rPh sb="61" eb="63">
      <t>コンゴウ</t>
    </rPh>
    <phoneticPr fontId="3"/>
  </si>
  <si>
    <t>⑤製造方法別内訳の空欄は、調査項目がなかったため。平成11年以降は業界による調査を基に一部推計。</t>
    <rPh sb="1" eb="3">
      <t>セイゾウ</t>
    </rPh>
    <rPh sb="3" eb="5">
      <t>ホウホウ</t>
    </rPh>
    <rPh sb="5" eb="6">
      <t>ベツ</t>
    </rPh>
    <rPh sb="25" eb="27">
      <t>ヘイセイ</t>
    </rPh>
    <rPh sb="29" eb="30">
      <t>ネン</t>
    </rPh>
    <rPh sb="30" eb="32">
      <t>イコウ</t>
    </rPh>
    <rPh sb="33" eb="35">
      <t>ギョウカイ</t>
    </rPh>
    <rPh sb="38" eb="40">
      <t>チョウサ</t>
    </rPh>
    <rPh sb="41" eb="42">
      <t>モト</t>
    </rPh>
    <rPh sb="43" eb="45">
      <t>イチブ</t>
    </rPh>
    <rPh sb="45" eb="47">
      <t>スイケイ</t>
    </rPh>
    <phoneticPr fontId="3"/>
  </si>
  <si>
    <t>　同一資料でないため一致しない。なお、平成7年以降は出荷数量と種類別内訳は同一資料で把握している。</t>
    <phoneticPr fontId="3"/>
  </si>
  <si>
    <t>④種類別内訳の空欄は、調査項目がなかったためで、昭和49～平成4年までの種類別内訳は、3年毎に調査したものであり出荷数量とは</t>
    <rPh sb="7" eb="9">
      <t>クウラン</t>
    </rPh>
    <phoneticPr fontId="3"/>
  </si>
  <si>
    <t>③輸出含む。</t>
    <phoneticPr fontId="3"/>
  </si>
  <si>
    <t>②昭和31年までは生産量。</t>
    <rPh sb="1" eb="3">
      <t>ショウワ</t>
    </rPh>
    <rPh sb="5" eb="6">
      <t>ネン</t>
    </rPh>
    <rPh sb="9" eb="11">
      <t>セイサン</t>
    </rPh>
    <rPh sb="11" eb="12">
      <t>リョウ</t>
    </rPh>
    <phoneticPr fontId="3"/>
  </si>
  <si>
    <t>①農林水産省大臣官房（平成14年までは農林水産省食糧庁、平成21年までは農林水産省総合食料局）資料をもとに一部業界推計による。</t>
    <phoneticPr fontId="3"/>
  </si>
  <si>
    <t>13.8</t>
    <phoneticPr fontId="3"/>
  </si>
  <si>
    <t>14.0</t>
    <phoneticPr fontId="3"/>
  </si>
  <si>
    <t>14.5</t>
    <phoneticPr fontId="3"/>
  </si>
  <si>
    <t>14.8</t>
    <phoneticPr fontId="3"/>
  </si>
  <si>
    <t>14.6</t>
    <phoneticPr fontId="3"/>
  </si>
  <si>
    <t>15.0</t>
    <phoneticPr fontId="3"/>
  </si>
  <si>
    <t>4.0</t>
    <phoneticPr fontId="3"/>
  </si>
  <si>
    <t>19.0</t>
    <phoneticPr fontId="3"/>
  </si>
  <si>
    <t>5.0</t>
    <phoneticPr fontId="3"/>
  </si>
  <si>
    <t>（次ページへ続く）</t>
    <rPh sb="1" eb="2">
      <t>ツギ</t>
    </rPh>
    <rPh sb="6" eb="7">
      <t>ツヅ</t>
    </rPh>
    <phoneticPr fontId="3"/>
  </si>
  <si>
    <t>25.0</t>
    <phoneticPr fontId="3"/>
  </si>
  <si>
    <t>6.0</t>
    <phoneticPr fontId="3"/>
  </si>
  <si>
    <t>―</t>
    <phoneticPr fontId="3"/>
  </si>
  <si>
    <t>構成比</t>
    <rPh sb="0" eb="3">
      <t>コウセイヒ</t>
    </rPh>
    <phoneticPr fontId="3"/>
  </si>
  <si>
    <t>混合</t>
    <rPh sb="0" eb="2">
      <t>コンゴウ</t>
    </rPh>
    <phoneticPr fontId="3"/>
  </si>
  <si>
    <t>混合醸造</t>
    <rPh sb="0" eb="2">
      <t>コンゴウ</t>
    </rPh>
    <rPh sb="2" eb="4">
      <t>ジョウゾウ</t>
    </rPh>
    <phoneticPr fontId="3"/>
  </si>
  <si>
    <t>本醸造</t>
    <rPh sb="0" eb="1">
      <t>ホン</t>
    </rPh>
    <rPh sb="1" eb="3">
      <t>ジョウゾウ</t>
    </rPh>
    <phoneticPr fontId="3"/>
  </si>
  <si>
    <t>しろ</t>
    <phoneticPr fontId="3"/>
  </si>
  <si>
    <t>さいしこみ</t>
    <phoneticPr fontId="3"/>
  </si>
  <si>
    <t>たまり</t>
    <phoneticPr fontId="3"/>
  </si>
  <si>
    <t>うすくち</t>
    <phoneticPr fontId="3"/>
  </si>
  <si>
    <t>こいくち</t>
    <phoneticPr fontId="3"/>
  </si>
  <si>
    <t>平成元年対比</t>
    <rPh sb="0" eb="2">
      <t>ヘイセイ</t>
    </rPh>
    <rPh sb="2" eb="4">
      <t>ガンネン</t>
    </rPh>
    <rPh sb="4" eb="6">
      <t>タイヒ</t>
    </rPh>
    <phoneticPr fontId="3"/>
  </si>
  <si>
    <t>前年比</t>
    <rPh sb="0" eb="3">
      <t>ゼンネンヒ</t>
    </rPh>
    <phoneticPr fontId="3"/>
  </si>
  <si>
    <t>製造方法別内訳</t>
    <rPh sb="0" eb="2">
      <t>セイゾウ</t>
    </rPh>
    <rPh sb="2" eb="4">
      <t>ホウホウ</t>
    </rPh>
    <rPh sb="4" eb="5">
      <t>ベツ</t>
    </rPh>
    <rPh sb="5" eb="7">
      <t>ウチワケ</t>
    </rPh>
    <phoneticPr fontId="3"/>
  </si>
  <si>
    <t>種　類　別　内　訳</t>
    <rPh sb="0" eb="1">
      <t>タネ</t>
    </rPh>
    <rPh sb="2" eb="3">
      <t>タグイ</t>
    </rPh>
    <rPh sb="4" eb="5">
      <t>ベツ</t>
    </rPh>
    <rPh sb="6" eb="7">
      <t>ウチ</t>
    </rPh>
    <rPh sb="8" eb="9">
      <t>ワケ</t>
    </rPh>
    <phoneticPr fontId="3"/>
  </si>
  <si>
    <t>出荷数量計</t>
    <rPh sb="0" eb="2">
      <t>シュッカ</t>
    </rPh>
    <rPh sb="2" eb="4">
      <t>スウリョウ</t>
    </rPh>
    <rPh sb="4" eb="5">
      <t>ケイ</t>
    </rPh>
    <phoneticPr fontId="3"/>
  </si>
  <si>
    <t>単位：kl、％</t>
    <rPh sb="0" eb="2">
      <t>タンイ</t>
    </rPh>
    <phoneticPr fontId="3"/>
  </si>
  <si>
    <r>
      <t>2.(1)出荷数量の推移</t>
    </r>
    <r>
      <rPr>
        <sz val="22"/>
        <rFont val="ＭＳ ゴシック"/>
        <family val="3"/>
        <charset val="128"/>
      </rPr>
      <t>〔1930(昭和5)年～2019(令和元)年〕</t>
    </r>
    <rPh sb="5" eb="7">
      <t>シュッカ</t>
    </rPh>
    <rPh sb="7" eb="8">
      <t>カズ</t>
    </rPh>
    <rPh sb="8" eb="9">
      <t>リョウ</t>
    </rPh>
    <rPh sb="10" eb="12">
      <t>スイイ</t>
    </rPh>
    <rPh sb="29" eb="31">
      <t>レイワ</t>
    </rPh>
    <rPh sb="31" eb="32">
      <t>ゲン</t>
    </rPh>
    <phoneticPr fontId="3"/>
  </si>
  <si>
    <t xml:space="preserve">        「しょうゆ→自家加工用」の合計である。</t>
    <phoneticPr fontId="3"/>
  </si>
  <si>
    <t xml:space="preserve">     ③しょうゆ出荷数量合計は、「生揚→販売用→しょうゆ工場以外」、「生揚→自家加工用」、「しょうゆ→販売用」及び</t>
    <rPh sb="57" eb="58">
      <t>オヨ</t>
    </rPh>
    <phoneticPr fontId="3"/>
  </si>
  <si>
    <t xml:space="preserve">     ②しょうゆ出荷数量合計欄の●数字は、それぞれしょうゆ出荷数量の多い順である。</t>
    <rPh sb="14" eb="15">
      <t>ゴウ</t>
    </rPh>
    <phoneticPr fontId="3"/>
  </si>
  <si>
    <t>(注)①農林水産省大臣官房資料による。（但し、一部については業界推計）</t>
    <rPh sb="1" eb="2">
      <t>チュウ</t>
    </rPh>
    <rPh sb="9" eb="11">
      <t>ダイジン</t>
    </rPh>
    <rPh sb="11" eb="13">
      <t>カンボウ</t>
    </rPh>
    <phoneticPr fontId="3"/>
  </si>
  <si>
    <t>合　計</t>
    <rPh sb="0" eb="1">
      <t>ゴウ</t>
    </rPh>
    <rPh sb="2" eb="3">
      <t>ケイ</t>
    </rPh>
    <phoneticPr fontId="3"/>
  </si>
  <si>
    <t>沖縄</t>
  </si>
  <si>
    <t>小計</t>
    <rPh sb="0" eb="2">
      <t>ショウケイ</t>
    </rPh>
    <phoneticPr fontId="3"/>
  </si>
  <si>
    <t>鹿児島</t>
  </si>
  <si>
    <t>宮崎</t>
  </si>
  <si>
    <t>➏</t>
    <phoneticPr fontId="3"/>
  </si>
  <si>
    <t>大分</t>
  </si>
  <si>
    <t>熊本</t>
  </si>
  <si>
    <t>長崎</t>
  </si>
  <si>
    <t>佐賀</t>
  </si>
  <si>
    <t>➒</t>
    <phoneticPr fontId="3"/>
  </si>
  <si>
    <t>福岡</t>
  </si>
  <si>
    <t>高知</t>
  </si>
  <si>
    <t>愛媛</t>
  </si>
  <si>
    <t>➎</t>
    <phoneticPr fontId="3"/>
  </si>
  <si>
    <t>香川</t>
  </si>
  <si>
    <t>徳島</t>
  </si>
  <si>
    <t>山口</t>
  </si>
  <si>
    <t>広島</t>
  </si>
  <si>
    <t>岡山</t>
  </si>
  <si>
    <t>島根</t>
  </si>
  <si>
    <t>鳥取</t>
  </si>
  <si>
    <t>和歌山</t>
  </si>
  <si>
    <t>奈良</t>
  </si>
  <si>
    <t>➋</t>
    <phoneticPr fontId="3"/>
  </si>
  <si>
    <t>兵庫</t>
  </si>
  <si>
    <t>大阪</t>
  </si>
  <si>
    <t>京都</t>
  </si>
  <si>
    <t>滋賀</t>
  </si>
  <si>
    <t>➑</t>
    <phoneticPr fontId="3"/>
  </si>
  <si>
    <t>三重</t>
  </si>
  <si>
    <t>➍</t>
    <phoneticPr fontId="3"/>
  </si>
  <si>
    <t>愛知</t>
  </si>
  <si>
    <t>静岡</t>
  </si>
  <si>
    <t>岐阜</t>
  </si>
  <si>
    <t>福井</t>
  </si>
  <si>
    <t>石川</t>
  </si>
  <si>
    <t>富山</t>
  </si>
  <si>
    <t>新潟</t>
  </si>
  <si>
    <t>長野</t>
  </si>
  <si>
    <t>山梨</t>
  </si>
  <si>
    <t>神奈川</t>
  </si>
  <si>
    <t>東京</t>
  </si>
  <si>
    <t>➊</t>
    <phoneticPr fontId="3"/>
  </si>
  <si>
    <t>千葉</t>
  </si>
  <si>
    <t>埼玉</t>
  </si>
  <si>
    <t>➌</t>
    <phoneticPr fontId="3"/>
  </si>
  <si>
    <t>群馬</t>
  </si>
  <si>
    <t>栃木</t>
  </si>
  <si>
    <t>茨城</t>
  </si>
  <si>
    <t>福島</t>
  </si>
  <si>
    <t>山形</t>
  </si>
  <si>
    <t xml:space="preserve"> </t>
    <phoneticPr fontId="3"/>
  </si>
  <si>
    <t>秋田</t>
  </si>
  <si>
    <t>宮城</t>
  </si>
  <si>
    <t>岩手</t>
  </si>
  <si>
    <t>➐</t>
    <phoneticPr fontId="3"/>
  </si>
  <si>
    <t>青森</t>
    <phoneticPr fontId="3"/>
  </si>
  <si>
    <t>➓</t>
    <phoneticPr fontId="3"/>
  </si>
  <si>
    <t>北海道</t>
    <rPh sb="0" eb="3">
      <t>ホッカイドウ</t>
    </rPh>
    <phoneticPr fontId="3"/>
  </si>
  <si>
    <t>希釈</t>
  </si>
  <si>
    <t>ストレート</t>
  </si>
  <si>
    <t>しょうゆ　　工場以外</t>
    <phoneticPr fontId="3"/>
  </si>
  <si>
    <t>しょうゆ　工場</t>
    <phoneticPr fontId="3"/>
  </si>
  <si>
    <t>シェア</t>
    <phoneticPr fontId="3"/>
  </si>
  <si>
    <t>自家　　加工用</t>
    <phoneticPr fontId="3"/>
  </si>
  <si>
    <t>販売用</t>
  </si>
  <si>
    <t>たれ類</t>
  </si>
  <si>
    <t>めん類等用つゆ</t>
  </si>
  <si>
    <t>しょうゆ加工品</t>
    <phoneticPr fontId="3"/>
  </si>
  <si>
    <t>しょうゆ</t>
  </si>
  <si>
    <t>生揚げ</t>
  </si>
  <si>
    <t>しょうゆ　　出荷数量　　合計</t>
    <rPh sb="6" eb="8">
      <t>シュッカ</t>
    </rPh>
    <rPh sb="8" eb="10">
      <t>スウリョウ</t>
    </rPh>
    <rPh sb="12" eb="13">
      <t>ゴウ</t>
    </rPh>
    <rPh sb="13" eb="14">
      <t>ケイ</t>
    </rPh>
    <phoneticPr fontId="3"/>
  </si>
  <si>
    <t>都道府県</t>
    <rPh sb="0" eb="4">
      <t>トドウフケン</t>
    </rPh>
    <phoneticPr fontId="3"/>
  </si>
  <si>
    <t>単位：kl、％　</t>
    <rPh sb="0" eb="2">
      <t>タンイ</t>
    </rPh>
    <phoneticPr fontId="3"/>
  </si>
  <si>
    <t>⑭平成29年からプラスチック容器(PETボトル以外)密封容器全容量を追加。</t>
    <rPh sb="1" eb="3">
      <t>ヘイセイ</t>
    </rPh>
    <rPh sb="5" eb="6">
      <t>ネン</t>
    </rPh>
    <rPh sb="14" eb="16">
      <t>ヨウキ</t>
    </rPh>
    <rPh sb="23" eb="25">
      <t>イガイ</t>
    </rPh>
    <rPh sb="26" eb="28">
      <t>ミップウ</t>
    </rPh>
    <rPh sb="28" eb="30">
      <t>ヨウキ</t>
    </rPh>
    <rPh sb="30" eb="31">
      <t>ゼン</t>
    </rPh>
    <rPh sb="31" eb="33">
      <t>ヨウリョウ</t>
    </rPh>
    <rPh sb="34" eb="36">
      <t>ツイカ</t>
    </rPh>
    <phoneticPr fontId="3"/>
  </si>
  <si>
    <t>⑦平成13年以降のプラスチック容器(PETボトル以外)1㍑と500㍉㍑は調査項目から削除したため、その他へ含まれている。</t>
    <rPh sb="5" eb="6">
      <t>ネン</t>
    </rPh>
    <rPh sb="6" eb="8">
      <t>イコウ</t>
    </rPh>
    <phoneticPr fontId="3"/>
  </si>
  <si>
    <t>⑬下段は構成比。</t>
    <phoneticPr fontId="3"/>
  </si>
  <si>
    <t>⑥平成13年以降の調査項目にプラスチック容器(PETボトル以外)10㍑を追加、平成12年は10～18㍑に含まれている。</t>
    <rPh sb="5" eb="6">
      <t>ネン</t>
    </rPh>
    <rPh sb="6" eb="8">
      <t>イコウ</t>
    </rPh>
    <phoneticPr fontId="3"/>
  </si>
  <si>
    <t>⑫空欄は、調査時に項目がなかったため。</t>
    <phoneticPr fontId="3"/>
  </si>
  <si>
    <t>⑤平成13年以降のガラスびん1.8㍑には、ガラスびん2㍑が含まれている。</t>
    <rPh sb="6" eb="8">
      <t>イコウ</t>
    </rPh>
    <phoneticPr fontId="3"/>
  </si>
  <si>
    <t>⑪平成24年からプラスチック容器(PETボトル以外)1.8Lを削除したため、その他へ含まれている。</t>
    <rPh sb="31" eb="33">
      <t>サクジョ</t>
    </rPh>
    <rPh sb="40" eb="41">
      <t>タ</t>
    </rPh>
    <rPh sb="42" eb="43">
      <t>フク</t>
    </rPh>
    <phoneticPr fontId="3"/>
  </si>
  <si>
    <t>④昭和52年～平成6年までのその他には、ローリーが含まれている。</t>
    <phoneticPr fontId="3"/>
  </si>
  <si>
    <t>⑩平成23年以降の調査項目にプラスチック容器(PETボトル以外)500㍉㍑を再追加した。</t>
    <rPh sb="1" eb="3">
      <t>ヘイセイ</t>
    </rPh>
    <rPh sb="6" eb="8">
      <t>イコウ</t>
    </rPh>
    <phoneticPr fontId="3"/>
  </si>
  <si>
    <t>③昭和52年～平成5年までの缶には、樽が含まれている。</t>
    <phoneticPr fontId="3"/>
  </si>
  <si>
    <t>⑨平成22年以降の調査項目にPETボトル999～501ミリ㍑を追加した。</t>
    <rPh sb="6" eb="8">
      <t>イコウ</t>
    </rPh>
    <phoneticPr fontId="3"/>
  </si>
  <si>
    <t>②昭和52年から平成6年までのプラスチック容器（ＰＥＴボトル以外）には、ＰＥＴボトルが含まれている。</t>
    <phoneticPr fontId="3"/>
  </si>
  <si>
    <t>⑧平成13年以降の調査項目に自家加工用を追加した。</t>
    <rPh sb="6" eb="8">
      <t>イコウ</t>
    </rPh>
    <phoneticPr fontId="3"/>
  </si>
  <si>
    <t>①「しょうゆ等製造工場調査【年報】」(日本醤油協会調査)による集計と、一部については業界推計による。（平成11年までは農林水産省食糧庁資料。）</t>
    <rPh sb="6" eb="7">
      <t>トウ</t>
    </rPh>
    <rPh sb="7" eb="9">
      <t>セイゾウ</t>
    </rPh>
    <rPh sb="9" eb="11">
      <t>コウジョウ</t>
    </rPh>
    <rPh sb="11" eb="13">
      <t>チョウサ</t>
    </rPh>
    <rPh sb="14" eb="16">
      <t>ネンポウ</t>
    </rPh>
    <rPh sb="19" eb="25">
      <t>ニッショウ</t>
    </rPh>
    <rPh sb="25" eb="27">
      <t>チョウサ</t>
    </rPh>
    <rPh sb="31" eb="33">
      <t>シュウケイ</t>
    </rPh>
    <rPh sb="35" eb="37">
      <t>イチブ</t>
    </rPh>
    <rPh sb="42" eb="44">
      <t>ギョウカイ</t>
    </rPh>
    <rPh sb="44" eb="46">
      <t>スイケイ</t>
    </rPh>
    <phoneticPr fontId="3"/>
  </si>
  <si>
    <t>2019</t>
    <phoneticPr fontId="3"/>
  </si>
  <si>
    <t>元</t>
    <rPh sb="0" eb="1">
      <t>ガン</t>
    </rPh>
    <phoneticPr fontId="3"/>
  </si>
  <si>
    <t>2018</t>
    <phoneticPr fontId="3"/>
  </si>
  <si>
    <t>2017</t>
    <phoneticPr fontId="3"/>
  </si>
  <si>
    <t>2016</t>
    <phoneticPr fontId="3"/>
  </si>
  <si>
    <t>2015</t>
    <phoneticPr fontId="3"/>
  </si>
  <si>
    <t>2014</t>
    <phoneticPr fontId="3"/>
  </si>
  <si>
    <t>2013</t>
    <phoneticPr fontId="3"/>
  </si>
  <si>
    <t>その他</t>
    <rPh sb="2" eb="3">
      <t>タ</t>
    </rPh>
    <phoneticPr fontId="3"/>
  </si>
  <si>
    <t>密封容器全容量</t>
    <rPh sb="0" eb="2">
      <t>ミップウ</t>
    </rPh>
    <rPh sb="2" eb="4">
      <t>ヨウキ</t>
    </rPh>
    <rPh sb="4" eb="5">
      <t>ゼン</t>
    </rPh>
    <rPh sb="5" eb="7">
      <t>ヨウリョウ</t>
    </rPh>
    <phoneticPr fontId="3"/>
  </si>
  <si>
    <t>500～100ミリ㍑</t>
    <phoneticPr fontId="3"/>
  </si>
  <si>
    <t>500ミリ㍑</t>
    <phoneticPr fontId="3"/>
  </si>
  <si>
    <t>１㍑</t>
    <phoneticPr fontId="3"/>
  </si>
  <si>
    <t>１．８㍑</t>
    <phoneticPr fontId="3"/>
  </si>
  <si>
    <t>10㍑</t>
    <phoneticPr fontId="3"/>
  </si>
  <si>
    <t>18～20㍑</t>
    <phoneticPr fontId="3"/>
  </si>
  <si>
    <t>999～501ミリ㍑</t>
    <phoneticPr fontId="3"/>
  </si>
  <si>
    <t>２㍑</t>
    <phoneticPr fontId="3"/>
  </si>
  <si>
    <t>９㍑</t>
    <phoneticPr fontId="3"/>
  </si>
  <si>
    <t>１８㍑</t>
    <phoneticPr fontId="3"/>
  </si>
  <si>
    <t>暦年</t>
    <rPh sb="0" eb="1">
      <t>コヨミ</t>
    </rPh>
    <rPh sb="1" eb="2">
      <t>トシ</t>
    </rPh>
    <phoneticPr fontId="3"/>
  </si>
  <si>
    <t>自家加工用</t>
    <rPh sb="0" eb="2">
      <t>ジカ</t>
    </rPh>
    <rPh sb="2" eb="5">
      <t>カコウヨウ</t>
    </rPh>
    <phoneticPr fontId="3"/>
  </si>
  <si>
    <t>ローリー</t>
    <phoneticPr fontId="3"/>
  </si>
  <si>
    <t>プラスチック容器（ＰＥＴボトル以外）</t>
    <rPh sb="6" eb="8">
      <t>ヨウキ</t>
    </rPh>
    <rPh sb="15" eb="17">
      <t>イガイ</t>
    </rPh>
    <phoneticPr fontId="3"/>
  </si>
  <si>
    <t>ＰＥＴボトル</t>
    <phoneticPr fontId="3"/>
  </si>
  <si>
    <t>ガラスびん</t>
    <phoneticPr fontId="3"/>
  </si>
  <si>
    <t>缶</t>
    <rPh sb="0" eb="1">
      <t>カン</t>
    </rPh>
    <phoneticPr fontId="3"/>
  </si>
  <si>
    <t>　　</t>
    <phoneticPr fontId="3"/>
  </si>
  <si>
    <t>③最新年の3段目の「構成比」欄は、輸出先別の数量構成比。</t>
    <rPh sb="1" eb="3">
      <t>サイシン</t>
    </rPh>
    <rPh sb="3" eb="4">
      <t>ネン</t>
    </rPh>
    <rPh sb="6" eb="8">
      <t>ダンメ</t>
    </rPh>
    <rPh sb="10" eb="13">
      <t>コウセイヒ</t>
    </rPh>
    <rPh sb="14" eb="15">
      <t>ラン</t>
    </rPh>
    <rPh sb="17" eb="19">
      <t>ユシュツ</t>
    </rPh>
    <rPh sb="19" eb="20">
      <t>サキ</t>
    </rPh>
    <rPh sb="20" eb="21">
      <t>ベツ</t>
    </rPh>
    <rPh sb="22" eb="24">
      <t>スウリョウ</t>
    </rPh>
    <rPh sb="24" eb="27">
      <t>コウセイヒ</t>
    </rPh>
    <phoneticPr fontId="3"/>
  </si>
  <si>
    <t>②輸出先は左から最新年の輸出数量が多い順である。</t>
    <rPh sb="1" eb="3">
      <t>ユシュツ</t>
    </rPh>
    <rPh sb="3" eb="4">
      <t>サキ</t>
    </rPh>
    <rPh sb="5" eb="6">
      <t>ヒダリ</t>
    </rPh>
    <rPh sb="8" eb="10">
      <t>サイシン</t>
    </rPh>
    <rPh sb="10" eb="11">
      <t>ネン</t>
    </rPh>
    <rPh sb="12" eb="14">
      <t>ユシュツ</t>
    </rPh>
    <rPh sb="14" eb="16">
      <t>スウリョウ</t>
    </rPh>
    <rPh sb="17" eb="18">
      <t>オオ</t>
    </rPh>
    <rPh sb="19" eb="20">
      <t>ジュン</t>
    </rPh>
    <phoneticPr fontId="25"/>
  </si>
  <si>
    <t>①財務省貿易統計資料による。(品目分類コード：2103.10-000)</t>
    <rPh sb="1" eb="4">
      <t>ザイムショウ</t>
    </rPh>
    <rPh sb="4" eb="6">
      <t>ボウエキ</t>
    </rPh>
    <rPh sb="6" eb="8">
      <t>トウケイ</t>
    </rPh>
    <rPh sb="8" eb="10">
      <t>シリョウ</t>
    </rPh>
    <rPh sb="15" eb="17">
      <t>ヒンモク</t>
    </rPh>
    <rPh sb="17" eb="19">
      <t>ブンルイ</t>
    </rPh>
    <phoneticPr fontId="25"/>
  </si>
  <si>
    <t>(注)</t>
    <rPh sb="1" eb="2">
      <t>チュウ</t>
    </rPh>
    <phoneticPr fontId="25"/>
  </si>
  <si>
    <t>金額</t>
    <rPh sb="0" eb="2">
      <t>キンガク</t>
    </rPh>
    <phoneticPr fontId="3"/>
  </si>
  <si>
    <t>数量</t>
    <rPh sb="0" eb="2">
      <t>スウリョウ</t>
    </rPh>
    <phoneticPr fontId="3"/>
  </si>
  <si>
    <t>108.00%</t>
  </si>
  <si>
    <t>105.90%</t>
  </si>
  <si>
    <t>108.26%</t>
  </si>
  <si>
    <t>112.21%</t>
  </si>
  <si>
    <t>106.82%</t>
  </si>
  <si>
    <t>115.04%</t>
  </si>
  <si>
    <t>119.54%</t>
  </si>
  <si>
    <t>112.87%</t>
  </si>
  <si>
    <t>121.14%</t>
  </si>
  <si>
    <t>120.52%</t>
  </si>
  <si>
    <t>116.42%</t>
  </si>
  <si>
    <t>110.25%</t>
  </si>
  <si>
    <t>100.53%</t>
  </si>
  <si>
    <t>104.47%</t>
  </si>
  <si>
    <t>92.01%</t>
  </si>
  <si>
    <t>93.87%</t>
  </si>
  <si>
    <t>100.08%</t>
  </si>
  <si>
    <t>96.33%</t>
  </si>
  <si>
    <t>96.57%</t>
  </si>
  <si>
    <t>92.83%</t>
  </si>
  <si>
    <t>106.67%</t>
  </si>
  <si>
    <t>111.21%</t>
  </si>
  <si>
    <t>110.56%</t>
  </si>
  <si>
    <t>103.98%</t>
  </si>
  <si>
    <t>111.34%</t>
  </si>
  <si>
    <t>96.24%</t>
  </si>
  <si>
    <t>107.45%</t>
  </si>
  <si>
    <t>129.54%</t>
  </si>
  <si>
    <t>107.76%</t>
  </si>
  <si>
    <t>107.21%</t>
  </si>
  <si>
    <t>102.35%</t>
  </si>
  <si>
    <t>103.61%</t>
  </si>
  <si>
    <t>105.61%</t>
  </si>
  <si>
    <t>104.84'</t>
  </si>
  <si>
    <t>107.52%</t>
  </si>
  <si>
    <t>111.88%</t>
  </si>
  <si>
    <t>102.68%</t>
  </si>
  <si>
    <t>102.24%</t>
  </si>
  <si>
    <t>93.27%</t>
  </si>
  <si>
    <t>93.74%</t>
  </si>
  <si>
    <t>106.54%</t>
  </si>
  <si>
    <t>102.51%</t>
  </si>
  <si>
    <t>108.18%</t>
  </si>
  <si>
    <t>106.89%</t>
  </si>
  <si>
    <t>109.45%</t>
  </si>
  <si>
    <t>101.73%</t>
  </si>
  <si>
    <t>91.00%</t>
  </si>
  <si>
    <t>80.60%</t>
  </si>
  <si>
    <t>96.90%</t>
  </si>
  <si>
    <t>100.97%</t>
  </si>
  <si>
    <t>99.49%</t>
  </si>
  <si>
    <t>104.36%</t>
  </si>
  <si>
    <t>107.80%</t>
  </si>
  <si>
    <t>108.07%</t>
  </si>
  <si>
    <t>103.85%</t>
  </si>
  <si>
    <t>107.26%</t>
  </si>
  <si>
    <t>121.97%</t>
  </si>
  <si>
    <t>118.88%</t>
  </si>
  <si>
    <t>110.09%</t>
  </si>
  <si>
    <t>106.01%</t>
  </si>
  <si>
    <t>暦年</t>
    <rPh sb="0" eb="2">
      <t>レキネン</t>
    </rPh>
    <phoneticPr fontId="3"/>
  </si>
  <si>
    <t>その他</t>
    <rPh sb="2" eb="3">
      <t>タ</t>
    </rPh>
    <phoneticPr fontId="25"/>
  </si>
  <si>
    <t>台湾</t>
    <rPh sb="0" eb="2">
      <t>タイワン</t>
    </rPh>
    <phoneticPr fontId="11"/>
  </si>
  <si>
    <t>スウェーデン</t>
  </si>
  <si>
    <t>ニュージーランド</t>
  </si>
  <si>
    <t>イタリア</t>
  </si>
  <si>
    <t>マレーシア</t>
  </si>
  <si>
    <t>べトナム</t>
  </si>
  <si>
    <t>イスラエル</t>
  </si>
  <si>
    <t>スペイン</t>
  </si>
  <si>
    <t>オランダ</t>
  </si>
  <si>
    <t>フィリピン</t>
  </si>
  <si>
    <t>ベルギー</t>
  </si>
  <si>
    <t>ドイツ</t>
  </si>
  <si>
    <t>香港</t>
    <rPh sb="0" eb="2">
      <t>ホンコン</t>
    </rPh>
    <phoneticPr fontId="11"/>
  </si>
  <si>
    <t>タイ</t>
  </si>
  <si>
    <t>シンガポール</t>
  </si>
  <si>
    <t>フランス</t>
  </si>
  <si>
    <t>オーストラリア</t>
  </si>
  <si>
    <t>大韓民国</t>
    <rPh sb="0" eb="4">
      <t>ダイカンミンコク</t>
    </rPh>
    <phoneticPr fontId="11"/>
  </si>
  <si>
    <t>英国</t>
  </si>
  <si>
    <t>中華人民共和国</t>
    <rPh sb="0" eb="2">
      <t>チュウカ</t>
    </rPh>
    <rPh sb="2" eb="4">
      <t>ジンミン</t>
    </rPh>
    <rPh sb="4" eb="6">
      <t>キョウワ</t>
    </rPh>
    <rPh sb="6" eb="7">
      <t>コク</t>
    </rPh>
    <phoneticPr fontId="11"/>
  </si>
  <si>
    <t>アメリカ合衆国</t>
  </si>
  <si>
    <t>輸出先数</t>
    <rPh sb="0" eb="2">
      <t>ユシュツ</t>
    </rPh>
    <rPh sb="2" eb="3">
      <t>サキ</t>
    </rPh>
    <rPh sb="3" eb="4">
      <t>スウ</t>
    </rPh>
    <phoneticPr fontId="25"/>
  </si>
  <si>
    <t>前年対比</t>
    <rPh sb="0" eb="2">
      <t>ゼンネン</t>
    </rPh>
    <rPh sb="2" eb="4">
      <t>タイヒ</t>
    </rPh>
    <phoneticPr fontId="7"/>
  </si>
  <si>
    <t>合計</t>
    <rPh sb="0" eb="2">
      <t>ゴウケイ</t>
    </rPh>
    <phoneticPr fontId="7"/>
  </si>
  <si>
    <t>　　　　　   輸出先   　　　　　　　　暦　年</t>
    <rPh sb="8" eb="10">
      <t>ユシュツ</t>
    </rPh>
    <rPh sb="10" eb="11">
      <t>サキ</t>
    </rPh>
    <rPh sb="22" eb="23">
      <t>コヨミ</t>
    </rPh>
    <rPh sb="24" eb="25">
      <t>トシ</t>
    </rPh>
    <phoneticPr fontId="25"/>
  </si>
  <si>
    <t>単位：数量＝㍑/金額＝千円/構成比＝％</t>
    <rPh sb="8" eb="9">
      <t>キン</t>
    </rPh>
    <rPh sb="9" eb="10">
      <t>ガク</t>
    </rPh>
    <rPh sb="14" eb="17">
      <t>コウセイヒ</t>
    </rPh>
    <phoneticPr fontId="3"/>
  </si>
  <si>
    <t>⑤大豆と小麦の国内産欄と外国産欄は、平成17年分調査から区分された。</t>
    <rPh sb="1" eb="3">
      <t>ダイズ</t>
    </rPh>
    <rPh sb="4" eb="6">
      <t>コムギ</t>
    </rPh>
    <rPh sb="7" eb="9">
      <t>コクナイ</t>
    </rPh>
    <rPh sb="9" eb="10">
      <t>サン</t>
    </rPh>
    <rPh sb="12" eb="15">
      <t>ガイコクサン</t>
    </rPh>
    <rPh sb="28" eb="30">
      <t>クブン</t>
    </rPh>
    <phoneticPr fontId="3"/>
  </si>
  <si>
    <t>　業界推計による。平成22年以降は「しょうゆ等製造工場調査【年報】」による。　</t>
    <rPh sb="9" eb="11">
      <t>ヘイセイ</t>
    </rPh>
    <rPh sb="13" eb="14">
      <t>ネン</t>
    </rPh>
    <rPh sb="14" eb="16">
      <t>イコウ</t>
    </rPh>
    <rPh sb="22" eb="23">
      <t>トウ</t>
    </rPh>
    <rPh sb="23" eb="25">
      <t>セイゾウ</t>
    </rPh>
    <rPh sb="25" eb="27">
      <t>コウジョウ</t>
    </rPh>
    <rPh sb="27" eb="29">
      <t>チョウサ</t>
    </rPh>
    <rPh sb="30" eb="32">
      <t>ネンポウ</t>
    </rPh>
    <phoneticPr fontId="3"/>
  </si>
  <si>
    <t>④アルコールは、昭和61年から平成11年までは日本アルコール販売㈱の資料による。平成12年以降は「しょうゆ製造工場調査(その3)」による集計と、一部</t>
    <rPh sb="8" eb="10">
      <t>ショウワ</t>
    </rPh>
    <rPh sb="12" eb="13">
      <t>ネン</t>
    </rPh>
    <rPh sb="15" eb="17">
      <t>ヘイセイ</t>
    </rPh>
    <rPh sb="19" eb="20">
      <t>ネン</t>
    </rPh>
    <rPh sb="23" eb="25">
      <t>ニホン</t>
    </rPh>
    <phoneticPr fontId="3"/>
  </si>
  <si>
    <t>③昭和60年以前の小麦内訳のデータなし。</t>
    <phoneticPr fontId="25"/>
  </si>
  <si>
    <t>　　</t>
    <phoneticPr fontId="25"/>
  </si>
  <si>
    <t>②脱脂加工大豆の大豆換算(参考)は、大豆には油脂分が約20％含有されているとして換算。</t>
    <phoneticPr fontId="25"/>
  </si>
  <si>
    <t>①農林水産省大臣官房（平成14年までは農林水産省食糧庁、平成21年までは農林水産省総合食料局）資料をもとに一部業界推計による。</t>
    <rPh sb="6" eb="8">
      <t>ダイジン</t>
    </rPh>
    <rPh sb="8" eb="10">
      <t>カンボウ</t>
    </rPh>
    <rPh sb="28" eb="30">
      <t>ヘイセイ</t>
    </rPh>
    <rPh sb="32" eb="33">
      <t>ネン</t>
    </rPh>
    <rPh sb="36" eb="38">
      <t>ノウリン</t>
    </rPh>
    <rPh sb="38" eb="40">
      <t>スイサン</t>
    </rPh>
    <rPh sb="40" eb="41">
      <t>ショウ</t>
    </rPh>
    <rPh sb="41" eb="43">
      <t>ソウゴウ</t>
    </rPh>
    <rPh sb="43" eb="45">
      <t>ショクリョウ</t>
    </rPh>
    <rPh sb="45" eb="46">
      <t>キョク</t>
    </rPh>
    <rPh sb="47" eb="49">
      <t>シリョウ</t>
    </rPh>
    <rPh sb="53" eb="55">
      <t>イチブ</t>
    </rPh>
    <rPh sb="55" eb="57">
      <t>ギョウカイ</t>
    </rPh>
    <rPh sb="57" eb="59">
      <t>スイケイ</t>
    </rPh>
    <phoneticPr fontId="25"/>
  </si>
  <si>
    <t>平成21年比(％)</t>
    <rPh sb="0" eb="2">
      <t>ヘイセイ</t>
    </rPh>
    <rPh sb="4" eb="5">
      <t>ドシ</t>
    </rPh>
    <rPh sb="5" eb="6">
      <t>ヒ</t>
    </rPh>
    <phoneticPr fontId="25"/>
  </si>
  <si>
    <t>平成26年比(％)</t>
    <rPh sb="0" eb="1">
      <t>タイラ</t>
    </rPh>
    <rPh sb="1" eb="2">
      <t>シゲル</t>
    </rPh>
    <rPh sb="4" eb="5">
      <t>ネン</t>
    </rPh>
    <rPh sb="5" eb="6">
      <t>ヒ</t>
    </rPh>
    <phoneticPr fontId="25"/>
  </si>
  <si>
    <t>対前年比(％)</t>
    <rPh sb="0" eb="1">
      <t>タイ</t>
    </rPh>
    <rPh sb="1" eb="4">
      <t>ゼンネンヒ</t>
    </rPh>
    <phoneticPr fontId="25"/>
  </si>
  <si>
    <t>-</t>
    <phoneticPr fontId="3"/>
  </si>
  <si>
    <t>-</t>
    <phoneticPr fontId="25"/>
  </si>
  <si>
    <t>平成</t>
    <rPh sb="0" eb="2">
      <t>ヘイセイ</t>
    </rPh>
    <phoneticPr fontId="25"/>
  </si>
  <si>
    <t>昭和</t>
    <rPh sb="0" eb="2">
      <t>ショウワ</t>
    </rPh>
    <phoneticPr fontId="25"/>
  </si>
  <si>
    <t>(C)+(D)</t>
    <phoneticPr fontId="3"/>
  </si>
  <si>
    <t>(D)</t>
    <phoneticPr fontId="3"/>
  </si>
  <si>
    <t xml:space="preserve"> (C)</t>
    <phoneticPr fontId="3"/>
  </si>
  <si>
    <r>
      <t>(A)</t>
    </r>
    <r>
      <rPr>
        <sz val="9"/>
        <rFont val="ＭＳ Ｐゴシック"/>
        <family val="3"/>
        <charset val="128"/>
      </rPr>
      <t>+</t>
    </r>
    <r>
      <rPr>
        <i/>
        <sz val="9"/>
        <rFont val="ＭＳ Ｐゴシック"/>
        <family val="3"/>
        <charset val="128"/>
      </rPr>
      <t>(B)</t>
    </r>
    <phoneticPr fontId="3"/>
  </si>
  <si>
    <t xml:space="preserve"> (B)</t>
    <phoneticPr fontId="25"/>
  </si>
  <si>
    <r>
      <t>(参考)</t>
    </r>
    <r>
      <rPr>
        <i/>
        <sz val="9"/>
        <rFont val="ＭＳ ゴシック"/>
        <family val="3"/>
        <charset val="128"/>
      </rPr>
      <t>(A)</t>
    </r>
    <rPh sb="1" eb="3">
      <t>サンコウ</t>
    </rPh>
    <phoneticPr fontId="25"/>
  </si>
  <si>
    <t>(kl)</t>
    <phoneticPr fontId="3"/>
  </si>
  <si>
    <t>(t)</t>
    <phoneticPr fontId="25"/>
  </si>
  <si>
    <t>(t)</t>
    <phoneticPr fontId="3"/>
  </si>
  <si>
    <t>外国産</t>
    <rPh sb="0" eb="2">
      <t>ガイコク</t>
    </rPh>
    <rPh sb="2" eb="3">
      <t>サン</t>
    </rPh>
    <phoneticPr fontId="3"/>
  </si>
  <si>
    <t>国内産</t>
    <rPh sb="0" eb="2">
      <t>コクナイ</t>
    </rPh>
    <rPh sb="2" eb="3">
      <t>サン</t>
    </rPh>
    <phoneticPr fontId="3"/>
  </si>
  <si>
    <t>大豆換算</t>
  </si>
  <si>
    <t>大豆(ｔ)</t>
    <phoneticPr fontId="25"/>
  </si>
  <si>
    <t>出荷数量</t>
    <rPh sb="0" eb="2">
      <t>シュッカ</t>
    </rPh>
    <rPh sb="2" eb="4">
      <t>スウリョウ</t>
    </rPh>
    <phoneticPr fontId="3"/>
  </si>
  <si>
    <t>アルコール(kl)</t>
    <phoneticPr fontId="25"/>
  </si>
  <si>
    <t>アミノ酸液(kl)</t>
    <phoneticPr fontId="3"/>
  </si>
  <si>
    <t>食塩(t)</t>
    <rPh sb="0" eb="2">
      <t>ショクエン</t>
    </rPh>
    <phoneticPr fontId="25"/>
  </si>
  <si>
    <t>小麦計</t>
    <rPh sb="0" eb="2">
      <t>コムギ</t>
    </rPh>
    <phoneticPr fontId="25"/>
  </si>
  <si>
    <t>麹麦</t>
    <rPh sb="0" eb="1">
      <t>コウジ</t>
    </rPh>
    <rPh sb="1" eb="2">
      <t>ムギ</t>
    </rPh>
    <phoneticPr fontId="25"/>
  </si>
  <si>
    <t xml:space="preserve">小麦(t) </t>
    <rPh sb="0" eb="2">
      <t>コムギ</t>
    </rPh>
    <phoneticPr fontId="25"/>
  </si>
  <si>
    <t>大豆計</t>
    <rPh sb="0" eb="2">
      <t>ダイズ</t>
    </rPh>
    <rPh sb="2" eb="3">
      <t>ケイ</t>
    </rPh>
    <phoneticPr fontId="25"/>
  </si>
  <si>
    <t>大豆(t)</t>
    <phoneticPr fontId="3"/>
  </si>
  <si>
    <t>脱脂加工</t>
    <rPh sb="0" eb="2">
      <t>ダッシ</t>
    </rPh>
    <rPh sb="2" eb="4">
      <t>カコウ</t>
    </rPh>
    <phoneticPr fontId="25"/>
  </si>
  <si>
    <t>暦　年</t>
    <rPh sb="0" eb="1">
      <t>コヨミ</t>
    </rPh>
    <rPh sb="2" eb="3">
      <t>トシ</t>
    </rPh>
    <phoneticPr fontId="25"/>
  </si>
  <si>
    <t>人口は総務省統計局「人口推計」及び「国勢調査」資料。</t>
    <phoneticPr fontId="3"/>
  </si>
  <si>
    <t>⑤</t>
    <phoneticPr fontId="3"/>
  </si>
  <si>
    <t>(参考)「１人当たり消費量」は、年間出荷量を日本の総人口で割ったもの。</t>
    <phoneticPr fontId="3"/>
  </si>
  <si>
    <t>④</t>
    <phoneticPr fontId="3"/>
  </si>
  <si>
    <t>「購入単価」は、「支出金額」を「一世帯当たりの購入数量」で割ったもの。</t>
    <rPh sb="1" eb="3">
      <t>コウニュウ</t>
    </rPh>
    <rPh sb="3" eb="5">
      <t>タンカ</t>
    </rPh>
    <rPh sb="9" eb="11">
      <t>シシュツ</t>
    </rPh>
    <rPh sb="11" eb="13">
      <t>キンガク</t>
    </rPh>
    <rPh sb="29" eb="30">
      <t>ワ</t>
    </rPh>
    <phoneticPr fontId="3"/>
  </si>
  <si>
    <t>③</t>
    <phoneticPr fontId="3"/>
  </si>
  <si>
    <t>「購入数量の1人換算」は、「一世帯当たりの購入数量」を「一世帯人員」で割ったもの。</t>
    <rPh sb="1" eb="3">
      <t>コウニュウ</t>
    </rPh>
    <rPh sb="3" eb="5">
      <t>スウリョウ</t>
    </rPh>
    <rPh sb="7" eb="8">
      <t>ニン</t>
    </rPh>
    <rPh sb="8" eb="10">
      <t>カンザン</t>
    </rPh>
    <rPh sb="14" eb="17">
      <t>イッセタイ</t>
    </rPh>
    <rPh sb="17" eb="18">
      <t>ア</t>
    </rPh>
    <rPh sb="21" eb="23">
      <t>コウニュウ</t>
    </rPh>
    <rPh sb="23" eb="25">
      <t>スウリョウ</t>
    </rPh>
    <rPh sb="28" eb="31">
      <t>イッセタイ</t>
    </rPh>
    <rPh sb="31" eb="33">
      <t>ジンイン</t>
    </rPh>
    <rPh sb="35" eb="36">
      <t>ワ</t>
    </rPh>
    <phoneticPr fontId="3"/>
  </si>
  <si>
    <t>②</t>
    <phoneticPr fontId="3"/>
  </si>
  <si>
    <t>総務省統計局「家計調査報告」による。</t>
    <phoneticPr fontId="3"/>
  </si>
  <si>
    <t>①</t>
    <phoneticPr fontId="3"/>
  </si>
  <si>
    <t>消費量(㍑)</t>
    <phoneticPr fontId="3"/>
  </si>
  <si>
    <t>出荷数量(kl)</t>
    <rPh sb="0" eb="2">
      <t>シュッカ</t>
    </rPh>
    <rPh sb="2" eb="4">
      <t>スウリョウ</t>
    </rPh>
    <phoneticPr fontId="3"/>
  </si>
  <si>
    <t>(円)</t>
    <rPh sb="1" eb="2">
      <t>エン</t>
    </rPh>
    <phoneticPr fontId="3"/>
  </si>
  <si>
    <t>(円/㍑)</t>
    <rPh sb="1" eb="2">
      <t>エン</t>
    </rPh>
    <phoneticPr fontId="3"/>
  </si>
  <si>
    <t>１人換算</t>
    <rPh sb="1" eb="2">
      <t>ニン</t>
    </rPh>
    <rPh sb="2" eb="4">
      <t>カンザン</t>
    </rPh>
    <phoneticPr fontId="3"/>
  </si>
  <si>
    <t>一世帯当たり</t>
    <rPh sb="0" eb="1">
      <t>1</t>
    </rPh>
    <rPh sb="1" eb="3">
      <t>セタイ</t>
    </rPh>
    <rPh sb="3" eb="4">
      <t>アタ</t>
    </rPh>
    <phoneticPr fontId="3"/>
  </si>
  <si>
    <t>１人当たり</t>
    <rPh sb="1" eb="2">
      <t>ニン</t>
    </rPh>
    <rPh sb="2" eb="3">
      <t>アタ</t>
    </rPh>
    <phoneticPr fontId="3"/>
  </si>
  <si>
    <t>人口(千人)</t>
    <rPh sb="0" eb="2">
      <t>ジンコウ</t>
    </rPh>
    <rPh sb="3" eb="5">
      <t>センニン</t>
    </rPh>
    <phoneticPr fontId="3"/>
  </si>
  <si>
    <t>しょうゆの</t>
    <phoneticPr fontId="3"/>
  </si>
  <si>
    <t>支出金額</t>
    <rPh sb="0" eb="2">
      <t>シシュツ</t>
    </rPh>
    <rPh sb="2" eb="4">
      <t>キンガク</t>
    </rPh>
    <phoneticPr fontId="3"/>
  </si>
  <si>
    <t>購入単価</t>
    <rPh sb="0" eb="2">
      <t>コウニュウ</t>
    </rPh>
    <rPh sb="2" eb="4">
      <t>タンカ</t>
    </rPh>
    <phoneticPr fontId="3"/>
  </si>
  <si>
    <t>購入数量(㍑)</t>
    <rPh sb="0" eb="2">
      <t>コウニュウ</t>
    </rPh>
    <rPh sb="2" eb="4">
      <t>スウリョウ</t>
    </rPh>
    <phoneticPr fontId="3"/>
  </si>
  <si>
    <t>一世帯人員</t>
    <rPh sb="0" eb="1">
      <t>1</t>
    </rPh>
    <rPh sb="1" eb="3">
      <t>セタイ</t>
    </rPh>
    <rPh sb="3" eb="5">
      <t>ジンイン</t>
    </rPh>
    <phoneticPr fontId="3"/>
  </si>
  <si>
    <t>〔1972(昭和47)年～2019(令和元)年〕</t>
    <rPh sb="6" eb="8">
      <t>ショウワ</t>
    </rPh>
    <rPh sb="11" eb="12">
      <t>ネン</t>
    </rPh>
    <rPh sb="18" eb="20">
      <t>レイワ</t>
    </rPh>
    <rPh sb="20" eb="21">
      <t>ゲン</t>
    </rPh>
    <rPh sb="22" eb="23">
      <t>ネン</t>
    </rPh>
    <phoneticPr fontId="3"/>
  </si>
  <si>
    <t>4.一世帯当たり年間購入数量・支出金額の推移</t>
    <rPh sb="2" eb="3">
      <t>1</t>
    </rPh>
    <rPh sb="3" eb="5">
      <t>セタイ</t>
    </rPh>
    <rPh sb="5" eb="6">
      <t>アタ</t>
    </rPh>
    <rPh sb="8" eb="10">
      <t>ネンカン</t>
    </rPh>
    <rPh sb="10" eb="12">
      <t>コウニュウ</t>
    </rPh>
    <rPh sb="12" eb="14">
      <t>スウリョウ</t>
    </rPh>
    <rPh sb="15" eb="17">
      <t>シシュツ</t>
    </rPh>
    <rPh sb="17" eb="19">
      <t>キンガク</t>
    </rPh>
    <rPh sb="20" eb="22">
      <t>スイイ</t>
    </rPh>
    <phoneticPr fontId="3"/>
  </si>
  <si>
    <t>一部は業界推計による。平成17年以降は日本醤油技術センターの調査により集計したものである。</t>
    <rPh sb="11" eb="13">
      <t>ヘイセイ</t>
    </rPh>
    <rPh sb="15" eb="16">
      <t>ネン</t>
    </rPh>
    <rPh sb="16" eb="18">
      <t>イコウ</t>
    </rPh>
    <rPh sb="19" eb="21">
      <t>ニホン</t>
    </rPh>
    <phoneticPr fontId="3"/>
  </si>
  <si>
    <t>報告時期が毎月ではなくなったため、「しょうゆ製造工場調査票(その３)」による年１回の報告により集計し、</t>
    <rPh sb="5" eb="7">
      <t>マイツキ</t>
    </rPh>
    <rPh sb="22" eb="24">
      <t>セイゾウ</t>
    </rPh>
    <rPh sb="24" eb="26">
      <t>コウジョウ</t>
    </rPh>
    <rPh sb="26" eb="29">
      <t>チョウサヒョウ</t>
    </rPh>
    <phoneticPr fontId="3"/>
  </si>
  <si>
    <t>平成15・16年の実績については、平成15年6月10日からＪＡＳ法改正により自己格付制度に移行し、格付実績の</t>
    <phoneticPr fontId="3"/>
  </si>
  <si>
    <t>昭和40年、45年、50年、55年、60年、平成2年、7年、12、17、22年の種類別内訳の下段は種類別の構成比。</t>
    <phoneticPr fontId="3"/>
  </si>
  <si>
    <t>　　　　　　：昭和48年… 2月にしろの格付け開始。</t>
    <rPh sb="7" eb="9">
      <t>ショウワ</t>
    </rPh>
    <rPh sb="11" eb="12">
      <t>ネン</t>
    </rPh>
    <rPh sb="15" eb="16">
      <t>ガツ</t>
    </rPh>
    <rPh sb="20" eb="21">
      <t>カク</t>
    </rPh>
    <rPh sb="21" eb="22">
      <t>ヅ</t>
    </rPh>
    <rPh sb="23" eb="25">
      <t>カイシ</t>
    </rPh>
    <phoneticPr fontId="3"/>
  </si>
  <si>
    <t>　　　　　　：昭和47年…10月にさいしこみの格付け開始。</t>
    <rPh sb="15" eb="16">
      <t>ガツ</t>
    </rPh>
    <rPh sb="23" eb="24">
      <t>カク</t>
    </rPh>
    <rPh sb="24" eb="25">
      <t>ヅ</t>
    </rPh>
    <rPh sb="26" eb="28">
      <t>カイシ</t>
    </rPh>
    <phoneticPr fontId="3"/>
  </si>
  <si>
    <t>受検数量：昭和38年… 4月にこいくち・うすくち・たまりの格付け開始。</t>
    <phoneticPr fontId="3"/>
  </si>
  <si>
    <t>の資料による。</t>
    <phoneticPr fontId="3"/>
  </si>
  <si>
    <t>出荷数量は、農林水産省大臣官房（平成14年までは農林水産省食糧庁、平成21年までは農林水産省総合食料局）</t>
    <phoneticPr fontId="3"/>
  </si>
  <si>
    <t>受検数量は、一般財団法人日本醤油技術センター資料による。</t>
    <phoneticPr fontId="3"/>
  </si>
  <si>
    <t>受検率</t>
    <rPh sb="0" eb="2">
      <t>ジュケン</t>
    </rPh>
    <rPh sb="2" eb="3">
      <t>リツ</t>
    </rPh>
    <phoneticPr fontId="3"/>
  </si>
  <si>
    <r>
      <rPr>
        <sz val="18"/>
        <rFont val="ＭＳ ゴシック"/>
        <family val="3"/>
        <charset val="128"/>
      </rPr>
      <t>5.しょうゆＪＡＳ受検数量の推移</t>
    </r>
    <r>
      <rPr>
        <sz val="14"/>
        <rFont val="ＭＳ ゴシック"/>
        <family val="3"/>
        <charset val="128"/>
      </rPr>
      <t>〔1963(昭和38)年～2018(平成30)年〕</t>
    </r>
    <rPh sb="9" eb="11">
      <t>ジュケン</t>
    </rPh>
    <rPh sb="11" eb="12">
      <t>カズ</t>
    </rPh>
    <rPh sb="12" eb="13">
      <t>リョウ</t>
    </rPh>
    <rPh sb="14" eb="16">
      <t>スイイ</t>
    </rPh>
    <rPh sb="22" eb="24">
      <t>ショウワ</t>
    </rPh>
    <rPh sb="27" eb="28">
      <t>ネン</t>
    </rPh>
    <rPh sb="34" eb="36">
      <t>ヘイセイ</t>
    </rPh>
    <rPh sb="39" eb="40">
      <t>ネン</t>
    </rPh>
    <phoneticPr fontId="3"/>
  </si>
  <si>
    <t>（参考）</t>
    <phoneticPr fontId="1"/>
  </si>
  <si>
    <t>受検数量</t>
    <rPh sb="0" eb="1">
      <t>ウケ</t>
    </rPh>
    <rPh sb="1" eb="2">
      <t>ケン</t>
    </rPh>
    <rPh sb="2" eb="3">
      <t>カズ</t>
    </rPh>
    <rPh sb="3" eb="4">
      <t>リョウ</t>
    </rPh>
    <phoneticPr fontId="3"/>
  </si>
  <si>
    <r>
      <t>3.原料使用量の推移</t>
    </r>
    <r>
      <rPr>
        <sz val="18"/>
        <rFont val="ＭＳ ゴシック"/>
        <family val="3"/>
        <charset val="128"/>
      </rPr>
      <t>〔1984(昭和59)年～2019(令和元)年〕</t>
    </r>
    <rPh sb="2" eb="4">
      <t>ゲンリョウ</t>
    </rPh>
    <rPh sb="4" eb="6">
      <t>シヨウ</t>
    </rPh>
    <rPh sb="6" eb="7">
      <t>リョウ</t>
    </rPh>
    <rPh sb="8" eb="10">
      <t>スイイ</t>
    </rPh>
    <rPh sb="28" eb="30">
      <t>レイワ</t>
    </rPh>
    <rPh sb="30" eb="31">
      <t>ゲン</t>
    </rPh>
    <rPh sb="32" eb="33">
      <t>ネン</t>
    </rPh>
    <phoneticPr fontId="25"/>
  </si>
  <si>
    <t>2.(4)輸出数量の推移〔1989(平成元)年～2019(令和元)年〕</t>
    <phoneticPr fontId="3"/>
  </si>
  <si>
    <r>
      <rPr>
        <sz val="22"/>
        <rFont val="ＭＳ Ｐゴシック"/>
        <family val="3"/>
        <charset val="128"/>
      </rPr>
      <t xml:space="preserve">2.(3)容器別出荷数量の推移 </t>
    </r>
    <r>
      <rPr>
        <sz val="18"/>
        <rFont val="ＭＳ Ｐゴシック"/>
        <family val="3"/>
        <charset val="128"/>
      </rPr>
      <t>〔1977(昭和52)年～2019(令和元)年〕</t>
    </r>
    <rPh sb="5" eb="7">
      <t>ヨウキ</t>
    </rPh>
    <rPh sb="7" eb="8">
      <t>ベツ</t>
    </rPh>
    <rPh sb="8" eb="10">
      <t>シュッカ</t>
    </rPh>
    <rPh sb="10" eb="12">
      <t>スウリョウ</t>
    </rPh>
    <rPh sb="13" eb="15">
      <t>スイイ</t>
    </rPh>
    <rPh sb="34" eb="36">
      <t>レイワ</t>
    </rPh>
    <rPh sb="36" eb="37">
      <t>ガン</t>
    </rPh>
    <rPh sb="38" eb="39">
      <t>ネン</t>
    </rPh>
    <phoneticPr fontId="3"/>
  </si>
  <si>
    <r>
      <t>2.(2)都道府県別しょうゆ等出荷数量</t>
    </r>
    <r>
      <rPr>
        <sz val="16"/>
        <rFont val="ＭＳ ゴシック"/>
        <family val="3"/>
        <charset val="128"/>
      </rPr>
      <t>〔2019(令和元)年〕</t>
    </r>
    <rPh sb="5" eb="9">
      <t>トドウフケン</t>
    </rPh>
    <rPh sb="9" eb="10">
      <t>ベツ</t>
    </rPh>
    <rPh sb="14" eb="15">
      <t>トウ</t>
    </rPh>
    <rPh sb="15" eb="17">
      <t>シュッカ</t>
    </rPh>
    <rPh sb="17" eb="19">
      <t>スウリョウ</t>
    </rPh>
    <rPh sb="25" eb="27">
      <t>レイワ</t>
    </rPh>
    <rPh sb="27" eb="28">
      <t>ゲン</t>
    </rPh>
    <rPh sb="29" eb="30">
      <t>ネン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</si>
</sst>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0.0"/>
    <numFmt numFmtId="177" formatCode="#,##0.0;[Red]\-#,##0.0"/>
    <numFmt numFmtId="178" formatCode="0.0%"/>
    <numFmt numFmtId="179" formatCode="0.0_ "/>
    <numFmt numFmtId="180" formatCode="0.00000_ "/>
    <numFmt numFmtId="181" formatCode="0.000"/>
    <numFmt numFmtId="182" formatCode="0.00_ "/>
    <numFmt numFmtId="183" formatCode="0.0_);\(0.0\)"/>
  </numFmts>
  <fonts count="3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16"/>
      <name val="ＭＳ 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sz val="11"/>
      <name val="游ゴシック Light"/>
      <family val="3"/>
      <charset val="128"/>
      <scheme val="major"/>
    </font>
    <font>
      <sz val="6.5"/>
      <name val="ＭＳ ゴシック"/>
      <family val="3"/>
      <charset val="128"/>
    </font>
    <font>
      <sz val="24"/>
      <name val="ＭＳ ゴシック"/>
      <family val="3"/>
      <charset val="128"/>
    </font>
    <font>
      <sz val="22"/>
      <name val="ＭＳ ゴシック"/>
      <family val="3"/>
      <charset val="128"/>
    </font>
    <font>
      <sz val="10"/>
      <name val="ＭＳ Ｐゴシック"/>
      <family val="3"/>
      <charset val="128"/>
    </font>
    <font>
      <sz val="18"/>
      <name val="ＭＳ 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20"/>
      <name val="ＭＳ Ｐゴシック"/>
      <family val="3"/>
      <charset val="128"/>
    </font>
    <font>
      <sz val="22"/>
      <name val="ＭＳ Ｐゴシック"/>
      <family val="3"/>
      <charset val="128"/>
    </font>
    <font>
      <sz val="18"/>
      <name val="ＭＳ Ｐゴシック"/>
      <family val="3"/>
      <charset val="128"/>
    </font>
    <font>
      <sz val="6"/>
      <name val="ＭＳ ゴシック"/>
      <family val="3"/>
      <charset val="128"/>
    </font>
    <font>
      <sz val="7"/>
      <name val="ＭＳ ゴシック"/>
      <family val="3"/>
      <charset val="128"/>
    </font>
    <font>
      <sz val="5"/>
      <name val="ＭＳ ゴシック"/>
      <family val="3"/>
      <charset val="128"/>
    </font>
    <font>
      <sz val="20"/>
      <name val="ＭＳ ゴシック"/>
      <family val="3"/>
      <charset val="128"/>
    </font>
    <font>
      <i/>
      <sz val="9"/>
      <name val="ＭＳ Ｐゴシック"/>
      <family val="3"/>
      <charset val="128"/>
    </font>
    <font>
      <i/>
      <sz val="9"/>
      <name val="ＭＳ ゴシック"/>
      <family val="3"/>
      <charset val="128"/>
    </font>
    <font>
      <sz val="14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22"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dotted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medium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7" fillId="0" borderId="0"/>
    <xf numFmtId="38" fontId="7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766">
    <xf numFmtId="0" fontId="0" fillId="0" borderId="0" xfId="0">
      <alignment vertical="center"/>
    </xf>
    <xf numFmtId="0" fontId="2" fillId="0" borderId="0" xfId="0" applyFont="1" applyAlignment="1">
      <alignment horizontal="center"/>
    </xf>
    <xf numFmtId="0" fontId="4" fillId="0" borderId="0" xfId="0" applyFont="1" applyAlignment="1"/>
    <xf numFmtId="0" fontId="5" fillId="0" borderId="0" xfId="0" applyFont="1" applyAlignment="1">
      <alignment horizontal="justify"/>
    </xf>
    <xf numFmtId="0" fontId="6" fillId="0" borderId="0" xfId="0" applyFont="1" applyAlignment="1">
      <alignment horizontal="justify"/>
    </xf>
    <xf numFmtId="0" fontId="4" fillId="0" borderId="0" xfId="0" applyFont="1" applyAlignment="1">
      <alignment horizontal="center"/>
    </xf>
    <xf numFmtId="0" fontId="7" fillId="0" borderId="0" xfId="1"/>
    <xf numFmtId="0" fontId="8" fillId="0" borderId="0" xfId="1" applyFont="1" applyAlignment="1">
      <alignment vertical="center"/>
    </xf>
    <xf numFmtId="0" fontId="9" fillId="0" borderId="0" xfId="1" applyFont="1"/>
    <xf numFmtId="0" fontId="7" fillId="0" borderId="0" xfId="1" applyAlignment="1">
      <alignment vertical="center"/>
    </xf>
    <xf numFmtId="176" fontId="10" fillId="0" borderId="0" xfId="1" applyNumberFormat="1" applyFont="1" applyAlignment="1">
      <alignment vertical="center"/>
    </xf>
    <xf numFmtId="38" fontId="9" fillId="0" borderId="0" xfId="2" applyFont="1" applyBorder="1" applyAlignment="1">
      <alignment vertical="center"/>
    </xf>
    <xf numFmtId="176" fontId="10" fillId="0" borderId="0" xfId="3" applyNumberFormat="1" applyFont="1" applyBorder="1" applyAlignment="1">
      <alignment vertical="center"/>
    </xf>
    <xf numFmtId="38" fontId="9" fillId="0" borderId="0" xfId="1" applyNumberFormat="1" applyFont="1" applyAlignment="1">
      <alignment vertical="center"/>
    </xf>
    <xf numFmtId="38" fontId="6" fillId="0" borderId="0" xfId="2" applyFont="1" applyBorder="1" applyAlignment="1">
      <alignment vertical="center"/>
    </xf>
    <xf numFmtId="49" fontId="9" fillId="0" borderId="0" xfId="1" applyNumberFormat="1" applyFont="1" applyAlignment="1">
      <alignment horizontal="right" vertical="center"/>
    </xf>
    <xf numFmtId="0" fontId="9" fillId="0" borderId="0" xfId="1" applyFont="1" applyAlignment="1">
      <alignment vertical="center"/>
    </xf>
    <xf numFmtId="176" fontId="10" fillId="0" borderId="1" xfId="1" applyNumberFormat="1" applyFont="1" applyBorder="1" applyAlignment="1">
      <alignment vertical="center"/>
    </xf>
    <xf numFmtId="38" fontId="9" fillId="0" borderId="2" xfId="2" applyFont="1" applyBorder="1" applyAlignment="1">
      <alignment vertical="center"/>
    </xf>
    <xf numFmtId="176" fontId="10" fillId="0" borderId="2" xfId="3" applyNumberFormat="1" applyFont="1" applyBorder="1" applyAlignment="1">
      <alignment vertical="center"/>
    </xf>
    <xf numFmtId="38" fontId="9" fillId="0" borderId="2" xfId="1" applyNumberFormat="1" applyFont="1" applyBorder="1" applyAlignment="1">
      <alignment horizontal="right" vertical="center"/>
    </xf>
    <xf numFmtId="38" fontId="6" fillId="0" borderId="3" xfId="2" applyFont="1" applyBorder="1" applyAlignment="1">
      <alignment vertical="center"/>
    </xf>
    <xf numFmtId="49" fontId="9" fillId="0" borderId="3" xfId="1" applyNumberFormat="1" applyFont="1" applyBorder="1" applyAlignment="1">
      <alignment horizontal="right" vertical="center"/>
    </xf>
    <xf numFmtId="0" fontId="9" fillId="0" borderId="4" xfId="1" applyFont="1" applyBorder="1" applyAlignment="1">
      <alignment horizontal="center" vertical="center"/>
    </xf>
    <xf numFmtId="0" fontId="10" fillId="0" borderId="5" xfId="1" applyFont="1" applyBorder="1" applyAlignment="1">
      <alignment horizontal="center" vertical="center"/>
    </xf>
    <xf numFmtId="176" fontId="10" fillId="0" borderId="6" xfId="1" applyNumberFormat="1" applyFont="1" applyBorder="1" applyAlignment="1">
      <alignment vertical="center"/>
    </xf>
    <xf numFmtId="38" fontId="9" fillId="0" borderId="7" xfId="2" applyFont="1" applyBorder="1" applyAlignment="1">
      <alignment vertical="center"/>
    </xf>
    <xf numFmtId="176" fontId="10" fillId="0" borderId="7" xfId="3" applyNumberFormat="1" applyFont="1" applyBorder="1" applyAlignment="1">
      <alignment vertical="center"/>
    </xf>
    <xf numFmtId="38" fontId="9" fillId="0" borderId="7" xfId="1" applyNumberFormat="1" applyFont="1" applyBorder="1" applyAlignment="1">
      <alignment horizontal="right" vertical="center"/>
    </xf>
    <xf numFmtId="38" fontId="6" fillId="0" borderId="8" xfId="2" applyFont="1" applyBorder="1" applyAlignment="1">
      <alignment vertical="center"/>
    </xf>
    <xf numFmtId="49" fontId="9" fillId="0" borderId="8" xfId="1" applyNumberFormat="1" applyFont="1" applyBorder="1" applyAlignment="1">
      <alignment horizontal="right" vertical="center"/>
    </xf>
    <xf numFmtId="0" fontId="9" fillId="0" borderId="9" xfId="1" applyFont="1" applyBorder="1" applyAlignment="1">
      <alignment vertical="center"/>
    </xf>
    <xf numFmtId="0" fontId="7" fillId="0" borderId="10" xfId="1" applyBorder="1" applyAlignment="1">
      <alignment vertical="center"/>
    </xf>
    <xf numFmtId="176" fontId="10" fillId="0" borderId="11" xfId="1" applyNumberFormat="1" applyFont="1" applyBorder="1" applyAlignment="1">
      <alignment vertical="center"/>
    </xf>
    <xf numFmtId="38" fontId="9" fillId="0" borderId="12" xfId="2" applyFont="1" applyBorder="1" applyAlignment="1">
      <alignment vertical="center"/>
    </xf>
    <xf numFmtId="176" fontId="10" fillId="0" borderId="12" xfId="3" applyNumberFormat="1" applyFont="1" applyBorder="1" applyAlignment="1">
      <alignment vertical="center"/>
    </xf>
    <xf numFmtId="38" fontId="9" fillId="0" borderId="12" xfId="1" applyNumberFormat="1" applyFont="1" applyBorder="1" applyAlignment="1">
      <alignment horizontal="right" vertical="center"/>
    </xf>
    <xf numFmtId="38" fontId="6" fillId="0" borderId="12" xfId="2" applyFont="1" applyBorder="1" applyAlignment="1">
      <alignment vertical="center"/>
    </xf>
    <xf numFmtId="49" fontId="9" fillId="0" borderId="13" xfId="1" applyNumberFormat="1" applyFont="1" applyBorder="1" applyAlignment="1">
      <alignment horizontal="right" vertical="center"/>
    </xf>
    <xf numFmtId="0" fontId="9" fillId="0" borderId="14" xfId="1" applyFont="1" applyBorder="1" applyAlignment="1">
      <alignment vertical="center"/>
    </xf>
    <xf numFmtId="0" fontId="7" fillId="0" borderId="15" xfId="1" applyBorder="1" applyAlignment="1">
      <alignment vertical="center"/>
    </xf>
    <xf numFmtId="0" fontId="6" fillId="0" borderId="0" xfId="1" applyFont="1" applyAlignment="1">
      <alignment vertical="center"/>
    </xf>
    <xf numFmtId="38" fontId="6" fillId="0" borderId="13" xfId="2" applyFont="1" applyBorder="1" applyAlignment="1">
      <alignment vertical="center"/>
    </xf>
    <xf numFmtId="0" fontId="6" fillId="0" borderId="15" xfId="1" applyFont="1" applyBorder="1" applyAlignment="1">
      <alignment vertical="center"/>
    </xf>
    <xf numFmtId="0" fontId="10" fillId="0" borderId="12" xfId="1" applyFont="1" applyBorder="1" applyAlignment="1">
      <alignment horizontal="right" vertical="center"/>
    </xf>
    <xf numFmtId="38" fontId="9" fillId="0" borderId="7" xfId="1" applyNumberFormat="1" applyFont="1" applyBorder="1" applyAlignment="1">
      <alignment vertical="center"/>
    </xf>
    <xf numFmtId="38" fontId="6" fillId="0" borderId="7" xfId="2" applyFont="1" applyBorder="1" applyAlignment="1">
      <alignment vertical="center"/>
    </xf>
    <xf numFmtId="0" fontId="6" fillId="0" borderId="10" xfId="1" applyFont="1" applyBorder="1" applyAlignment="1">
      <alignment vertical="center"/>
    </xf>
    <xf numFmtId="38" fontId="9" fillId="0" borderId="12" xfId="1" applyNumberFormat="1" applyFont="1" applyBorder="1" applyAlignment="1">
      <alignment vertical="center"/>
    </xf>
    <xf numFmtId="0" fontId="9" fillId="0" borderId="15" xfId="1" applyFont="1" applyBorder="1" applyAlignment="1">
      <alignment vertical="center"/>
    </xf>
    <xf numFmtId="176" fontId="10" fillId="0" borderId="16" xfId="3" applyNumberFormat="1" applyFont="1" applyBorder="1" applyAlignment="1">
      <alignment vertical="center"/>
    </xf>
    <xf numFmtId="38" fontId="6" fillId="0" borderId="17" xfId="2" applyFont="1" applyBorder="1" applyAlignment="1">
      <alignment vertical="center"/>
    </xf>
    <xf numFmtId="0" fontId="9" fillId="0" borderId="18" xfId="1" applyFont="1" applyBorder="1" applyAlignment="1">
      <alignment horizontal="right" vertical="center"/>
    </xf>
    <xf numFmtId="0" fontId="9" fillId="0" borderId="0" xfId="1" applyFont="1" applyAlignment="1">
      <alignment horizontal="right" vertical="center"/>
    </xf>
    <xf numFmtId="0" fontId="9" fillId="0" borderId="19" xfId="1" applyFont="1" applyBorder="1" applyAlignment="1">
      <alignment vertical="center"/>
    </xf>
    <xf numFmtId="176" fontId="10" fillId="0" borderId="6" xfId="3" applyNumberFormat="1" applyFont="1" applyBorder="1" applyAlignment="1">
      <alignment vertical="center"/>
    </xf>
    <xf numFmtId="0" fontId="9" fillId="0" borderId="8" xfId="1" applyFont="1" applyBorder="1" applyAlignment="1">
      <alignment horizontal="right" vertical="center"/>
    </xf>
    <xf numFmtId="0" fontId="9" fillId="0" borderId="9" xfId="1" applyFont="1" applyBorder="1" applyAlignment="1">
      <alignment horizontal="right" vertical="center"/>
    </xf>
    <xf numFmtId="0" fontId="9" fillId="0" borderId="10" xfId="1" applyFont="1" applyBorder="1" applyAlignment="1">
      <alignment vertical="center"/>
    </xf>
    <xf numFmtId="0" fontId="9" fillId="0" borderId="20" xfId="1" applyFont="1" applyBorder="1" applyAlignment="1">
      <alignment horizontal="right" vertical="center"/>
    </xf>
    <xf numFmtId="0" fontId="9" fillId="0" borderId="21" xfId="1" applyFont="1" applyBorder="1" applyAlignment="1">
      <alignment vertical="center"/>
    </xf>
    <xf numFmtId="0" fontId="10" fillId="0" borderId="10" xfId="1" applyFont="1" applyBorder="1" applyAlignment="1">
      <alignment vertical="center"/>
    </xf>
    <xf numFmtId="38" fontId="6" fillId="0" borderId="7" xfId="2" applyFont="1" applyFill="1" applyBorder="1" applyAlignment="1">
      <alignment vertical="center"/>
    </xf>
    <xf numFmtId="0" fontId="9" fillId="0" borderId="7" xfId="1" applyFont="1" applyBorder="1" applyAlignment="1">
      <alignment vertical="center"/>
    </xf>
    <xf numFmtId="0" fontId="10" fillId="0" borderId="21" xfId="1" applyFont="1" applyBorder="1" applyAlignment="1">
      <alignment vertical="center"/>
    </xf>
    <xf numFmtId="0" fontId="8" fillId="0" borderId="6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8" fillId="0" borderId="7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9" fillId="0" borderId="22" xfId="1" applyFont="1" applyBorder="1" applyAlignment="1">
      <alignment horizontal="center" vertical="center"/>
    </xf>
    <xf numFmtId="0" fontId="9" fillId="0" borderId="23" xfId="1" applyFont="1" applyBorder="1" applyAlignment="1">
      <alignment horizontal="center" vertical="center"/>
    </xf>
    <xf numFmtId="0" fontId="9" fillId="0" borderId="24" xfId="1" applyFont="1" applyBorder="1" applyAlignment="1">
      <alignment horizontal="center" vertical="center"/>
    </xf>
    <xf numFmtId="0" fontId="8" fillId="0" borderId="24" xfId="1" applyFont="1" applyBorder="1" applyAlignment="1">
      <alignment horizontal="center" vertical="center"/>
    </xf>
    <xf numFmtId="0" fontId="8" fillId="0" borderId="25" xfId="1" applyFont="1" applyBorder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13" fillId="0" borderId="0" xfId="1" applyFont="1" applyAlignment="1">
      <alignment horizontal="right" vertical="center"/>
    </xf>
    <xf numFmtId="38" fontId="7" fillId="0" borderId="0" xfId="1" applyNumberFormat="1" applyAlignment="1">
      <alignment vertical="center"/>
    </xf>
    <xf numFmtId="0" fontId="9" fillId="0" borderId="0" xfId="1" applyFont="1" applyAlignment="1">
      <alignment horizontal="center" vertical="center"/>
    </xf>
    <xf numFmtId="176" fontId="10" fillId="0" borderId="0" xfId="3" applyNumberFormat="1" applyFont="1" applyFill="1" applyBorder="1" applyAlignment="1">
      <alignment vertical="center"/>
    </xf>
    <xf numFmtId="0" fontId="9" fillId="0" borderId="0" xfId="1" applyFont="1" applyAlignment="1">
      <alignment vertical="center"/>
    </xf>
    <xf numFmtId="0" fontId="9" fillId="0" borderId="0" xfId="1" applyFont="1" applyAlignment="1">
      <alignment horizontal="right" vertical="center"/>
    </xf>
    <xf numFmtId="0" fontId="7" fillId="0" borderId="0" xfId="1" applyAlignment="1">
      <alignment vertical="center"/>
    </xf>
    <xf numFmtId="38" fontId="14" fillId="0" borderId="0" xfId="2" applyFont="1" applyFill="1" applyAlignment="1">
      <alignment vertical="center"/>
    </xf>
    <xf numFmtId="0" fontId="10" fillId="0" borderId="0" xfId="1" applyFont="1" applyAlignment="1">
      <alignment vertical="center"/>
    </xf>
    <xf numFmtId="38" fontId="8" fillId="0" borderId="0" xfId="2" applyFont="1" applyFill="1" applyBorder="1" applyAlignment="1">
      <alignment vertical="center"/>
    </xf>
    <xf numFmtId="0" fontId="10" fillId="0" borderId="0" xfId="3" applyNumberFormat="1" applyFont="1" applyFill="1" applyBorder="1" applyAlignment="1">
      <alignment vertical="center"/>
    </xf>
    <xf numFmtId="38" fontId="9" fillId="0" borderId="0" xfId="2" applyFont="1" applyFill="1" applyBorder="1" applyAlignment="1">
      <alignment vertical="center"/>
    </xf>
    <xf numFmtId="176" fontId="10" fillId="0" borderId="26" xfId="3" applyNumberFormat="1" applyFont="1" applyFill="1" applyBorder="1" applyAlignment="1">
      <alignment vertical="center"/>
    </xf>
    <xf numFmtId="38" fontId="8" fillId="0" borderId="4" xfId="2" applyFont="1" applyFill="1" applyBorder="1" applyAlignment="1">
      <alignment vertical="center"/>
    </xf>
    <xf numFmtId="176" fontId="10" fillId="0" borderId="27" xfId="3" applyNumberFormat="1" applyFont="1" applyFill="1" applyBorder="1" applyAlignment="1">
      <alignment vertical="center"/>
    </xf>
    <xf numFmtId="38" fontId="8" fillId="0" borderId="5" xfId="2" applyFont="1" applyFill="1" applyBorder="1" applyAlignment="1">
      <alignment vertical="center"/>
    </xf>
    <xf numFmtId="38" fontId="8" fillId="0" borderId="28" xfId="2" applyFont="1" applyFill="1" applyBorder="1" applyAlignment="1">
      <alignment vertical="center"/>
    </xf>
    <xf numFmtId="38" fontId="8" fillId="0" borderId="29" xfId="2" applyFont="1" applyFill="1" applyBorder="1" applyAlignment="1">
      <alignment vertical="center"/>
    </xf>
    <xf numFmtId="176" fontId="10" fillId="0" borderId="1" xfId="3" applyNumberFormat="1" applyFont="1" applyFill="1" applyBorder="1" applyAlignment="1">
      <alignment vertical="center"/>
    </xf>
    <xf numFmtId="176" fontId="10" fillId="0" borderId="2" xfId="3" applyNumberFormat="1" applyFont="1" applyFill="1" applyBorder="1" applyAlignment="1">
      <alignment vertical="center"/>
    </xf>
    <xf numFmtId="38" fontId="9" fillId="0" borderId="30" xfId="2" applyFont="1" applyFill="1" applyBorder="1" applyAlignment="1">
      <alignment vertical="center"/>
    </xf>
    <xf numFmtId="0" fontId="9" fillId="0" borderId="31" xfId="1" applyFont="1" applyBorder="1" applyAlignment="1">
      <alignment horizontal="right" vertical="center"/>
    </xf>
    <xf numFmtId="176" fontId="10" fillId="0" borderId="32" xfId="3" applyNumberFormat="1" applyFont="1" applyFill="1" applyBorder="1" applyAlignment="1">
      <alignment vertical="center"/>
    </xf>
    <xf numFmtId="176" fontId="10" fillId="0" borderId="33" xfId="3" applyNumberFormat="1" applyFont="1" applyFill="1" applyBorder="1" applyAlignment="1">
      <alignment vertical="center"/>
    </xf>
    <xf numFmtId="38" fontId="8" fillId="0" borderId="19" xfId="2" applyFont="1" applyFill="1" applyBorder="1" applyAlignment="1">
      <alignment vertical="center"/>
    </xf>
    <xf numFmtId="38" fontId="8" fillId="0" borderId="34" xfId="2" applyFont="1" applyFill="1" applyBorder="1" applyAlignment="1">
      <alignment vertical="center"/>
    </xf>
    <xf numFmtId="38" fontId="8" fillId="0" borderId="35" xfId="2" applyFont="1" applyFill="1" applyBorder="1" applyAlignment="1">
      <alignment vertical="center"/>
    </xf>
    <xf numFmtId="176" fontId="10" fillId="0" borderId="16" xfId="3" applyNumberFormat="1" applyFont="1" applyFill="1" applyBorder="1" applyAlignment="1">
      <alignment vertical="center"/>
    </xf>
    <xf numFmtId="176" fontId="10" fillId="0" borderId="17" xfId="3" applyNumberFormat="1" applyFont="1" applyFill="1" applyBorder="1" applyAlignment="1">
      <alignment vertical="center"/>
    </xf>
    <xf numFmtId="38" fontId="9" fillId="0" borderId="36" xfId="2" applyFont="1" applyFill="1" applyBorder="1" applyAlignment="1">
      <alignment vertical="center"/>
    </xf>
    <xf numFmtId="0" fontId="9" fillId="0" borderId="37" xfId="1" applyFont="1" applyBorder="1" applyAlignment="1">
      <alignment horizontal="right" vertical="center"/>
    </xf>
    <xf numFmtId="0" fontId="10" fillId="0" borderId="32" xfId="3" applyNumberFormat="1" applyFont="1" applyFill="1" applyBorder="1" applyAlignment="1">
      <alignment vertical="center"/>
    </xf>
    <xf numFmtId="38" fontId="8" fillId="0" borderId="38" xfId="2" applyFont="1" applyFill="1" applyBorder="1" applyAlignment="1">
      <alignment vertical="center"/>
    </xf>
    <xf numFmtId="0" fontId="10" fillId="0" borderId="33" xfId="3" applyNumberFormat="1" applyFont="1" applyFill="1" applyBorder="1" applyAlignment="1">
      <alignment vertical="center"/>
    </xf>
    <xf numFmtId="176" fontId="10" fillId="0" borderId="18" xfId="3" applyNumberFormat="1" applyFont="1" applyFill="1" applyBorder="1" applyAlignment="1">
      <alignment vertical="center"/>
    </xf>
    <xf numFmtId="38" fontId="8" fillId="0" borderId="14" xfId="2" applyFont="1" applyFill="1" applyBorder="1" applyAlignment="1">
      <alignment vertical="center"/>
    </xf>
    <xf numFmtId="38" fontId="8" fillId="0" borderId="15" xfId="2" applyFont="1" applyFill="1" applyBorder="1" applyAlignment="1">
      <alignment vertical="center"/>
    </xf>
    <xf numFmtId="38" fontId="8" fillId="0" borderId="39" xfId="2" applyFont="1" applyFill="1" applyBorder="1" applyAlignment="1">
      <alignment vertical="center"/>
    </xf>
    <xf numFmtId="176" fontId="10" fillId="0" borderId="40" xfId="3" applyNumberFormat="1" applyFont="1" applyFill="1" applyBorder="1" applyAlignment="1">
      <alignment vertical="center"/>
    </xf>
    <xf numFmtId="38" fontId="8" fillId="0" borderId="41" xfId="2" applyFont="1" applyFill="1" applyBorder="1" applyAlignment="1">
      <alignment vertical="center"/>
    </xf>
    <xf numFmtId="176" fontId="10" fillId="0" borderId="11" xfId="3" applyNumberFormat="1" applyFont="1" applyFill="1" applyBorder="1" applyAlignment="1">
      <alignment vertical="center"/>
    </xf>
    <xf numFmtId="176" fontId="10" fillId="0" borderId="12" xfId="3" applyNumberFormat="1" applyFont="1" applyFill="1" applyBorder="1" applyAlignment="1">
      <alignment vertical="center"/>
    </xf>
    <xf numFmtId="38" fontId="9" fillId="0" borderId="42" xfId="2" applyFont="1" applyFill="1" applyBorder="1" applyAlignment="1">
      <alignment vertical="center"/>
    </xf>
    <xf numFmtId="0" fontId="9" fillId="0" borderId="14" xfId="1" applyFont="1" applyBorder="1" applyAlignment="1">
      <alignment horizontal="center" vertical="center"/>
    </xf>
    <xf numFmtId="176" fontId="10" fillId="0" borderId="43" xfId="3" applyNumberFormat="1" applyFont="1" applyFill="1" applyBorder="1" applyAlignment="1">
      <alignment vertical="center"/>
    </xf>
    <xf numFmtId="38" fontId="8" fillId="0" borderId="20" xfId="2" applyFont="1" applyFill="1" applyBorder="1" applyAlignment="1">
      <alignment vertical="center"/>
    </xf>
    <xf numFmtId="176" fontId="10" fillId="0" borderId="44" xfId="3" applyNumberFormat="1" applyFont="1" applyFill="1" applyBorder="1" applyAlignment="1">
      <alignment vertical="center"/>
    </xf>
    <xf numFmtId="0" fontId="10" fillId="0" borderId="44" xfId="3" applyNumberFormat="1" applyFont="1" applyFill="1" applyBorder="1" applyAlignment="1">
      <alignment vertical="center"/>
    </xf>
    <xf numFmtId="38" fontId="8" fillId="0" borderId="21" xfId="2" applyFont="1" applyFill="1" applyBorder="1" applyAlignment="1">
      <alignment vertical="center"/>
    </xf>
    <xf numFmtId="38" fontId="8" fillId="0" borderId="45" xfId="2" applyFont="1" applyFill="1" applyBorder="1" applyAlignment="1">
      <alignment vertical="center"/>
    </xf>
    <xf numFmtId="176" fontId="10" fillId="0" borderId="46" xfId="3" applyNumberFormat="1" applyFont="1" applyFill="1" applyBorder="1" applyAlignment="1">
      <alignment vertical="center"/>
    </xf>
    <xf numFmtId="38" fontId="8" fillId="0" borderId="47" xfId="2" applyFont="1" applyFill="1" applyBorder="1" applyAlignment="1">
      <alignment vertical="center"/>
    </xf>
    <xf numFmtId="176" fontId="10" fillId="0" borderId="48" xfId="3" applyNumberFormat="1" applyFont="1" applyFill="1" applyBorder="1" applyAlignment="1">
      <alignment vertical="center"/>
    </xf>
    <xf numFmtId="176" fontId="10" fillId="0" borderId="49" xfId="3" applyNumberFormat="1" applyFont="1" applyFill="1" applyBorder="1" applyAlignment="1">
      <alignment vertical="center"/>
    </xf>
    <xf numFmtId="38" fontId="9" fillId="0" borderId="50" xfId="2" applyFont="1" applyFill="1" applyBorder="1" applyAlignment="1">
      <alignment vertical="center"/>
    </xf>
    <xf numFmtId="0" fontId="9" fillId="0" borderId="51" xfId="1" applyFont="1" applyBorder="1" applyAlignment="1">
      <alignment horizontal="right" vertical="center"/>
    </xf>
    <xf numFmtId="0" fontId="9" fillId="0" borderId="20" xfId="1" applyFont="1" applyBorder="1" applyAlignment="1">
      <alignment horizontal="center" vertical="center"/>
    </xf>
    <xf numFmtId="0" fontId="7" fillId="0" borderId="19" xfId="1" applyBorder="1" applyAlignment="1">
      <alignment vertical="center"/>
    </xf>
    <xf numFmtId="0" fontId="10" fillId="0" borderId="18" xfId="3" applyNumberFormat="1" applyFont="1" applyFill="1" applyBorder="1" applyAlignment="1">
      <alignment vertical="center"/>
    </xf>
    <xf numFmtId="176" fontId="10" fillId="0" borderId="52" xfId="3" applyNumberFormat="1" applyFont="1" applyFill="1" applyBorder="1" applyAlignment="1">
      <alignment vertical="center"/>
    </xf>
    <xf numFmtId="49" fontId="10" fillId="0" borderId="32" xfId="1" applyNumberFormat="1" applyFont="1" applyBorder="1" applyAlignment="1">
      <alignment horizontal="right" vertical="center"/>
    </xf>
    <xf numFmtId="0" fontId="10" fillId="0" borderId="33" xfId="1" applyFont="1" applyBorder="1" applyAlignment="1">
      <alignment vertical="center"/>
    </xf>
    <xf numFmtId="49" fontId="10" fillId="0" borderId="43" xfId="1" applyNumberFormat="1" applyFont="1" applyBorder="1" applyAlignment="1">
      <alignment horizontal="right" vertical="center"/>
    </xf>
    <xf numFmtId="0" fontId="10" fillId="0" borderId="44" xfId="1" applyFont="1" applyBorder="1" applyAlignment="1">
      <alignment vertical="center"/>
    </xf>
    <xf numFmtId="177" fontId="10" fillId="0" borderId="33" xfId="2" applyNumberFormat="1" applyFont="1" applyFill="1" applyBorder="1" applyAlignment="1">
      <alignment vertical="center"/>
    </xf>
    <xf numFmtId="38" fontId="7" fillId="0" borderId="0" xfId="2" applyFont="1" applyFill="1" applyAlignment="1">
      <alignment vertical="center"/>
    </xf>
    <xf numFmtId="0" fontId="10" fillId="0" borderId="43" xfId="1" applyFont="1" applyBorder="1" applyAlignment="1">
      <alignment vertical="center"/>
    </xf>
    <xf numFmtId="177" fontId="10" fillId="0" borderId="44" xfId="2" applyNumberFormat="1" applyFont="1" applyFill="1" applyBorder="1" applyAlignment="1">
      <alignment vertical="center"/>
    </xf>
    <xf numFmtId="0" fontId="10" fillId="0" borderId="46" xfId="3" applyNumberFormat="1" applyFont="1" applyFill="1" applyBorder="1" applyAlignment="1">
      <alignment vertical="center"/>
    </xf>
    <xf numFmtId="0" fontId="10" fillId="0" borderId="32" xfId="1" applyFont="1" applyBorder="1" applyAlignment="1">
      <alignment vertical="center"/>
    </xf>
    <xf numFmtId="0" fontId="10" fillId="0" borderId="53" xfId="1" applyFont="1" applyBorder="1" applyAlignment="1">
      <alignment vertical="center"/>
    </xf>
    <xf numFmtId="0" fontId="10" fillId="0" borderId="40" xfId="1" applyFont="1" applyBorder="1" applyAlignment="1">
      <alignment vertical="center"/>
    </xf>
    <xf numFmtId="176" fontId="10" fillId="0" borderId="13" xfId="3" applyNumberFormat="1" applyFont="1" applyFill="1" applyBorder="1" applyAlignment="1">
      <alignment vertical="center"/>
    </xf>
    <xf numFmtId="0" fontId="10" fillId="0" borderId="13" xfId="3" applyNumberFormat="1" applyFont="1" applyFill="1" applyBorder="1" applyAlignment="1">
      <alignment vertical="center"/>
    </xf>
    <xf numFmtId="176" fontId="10" fillId="0" borderId="20" xfId="3" applyNumberFormat="1" applyFont="1" applyFill="1" applyBorder="1" applyAlignment="1">
      <alignment vertical="center"/>
    </xf>
    <xf numFmtId="38" fontId="9" fillId="0" borderId="46" xfId="2" applyFont="1" applyFill="1" applyBorder="1" applyAlignment="1">
      <alignment vertical="center"/>
    </xf>
    <xf numFmtId="38" fontId="9" fillId="0" borderId="18" xfId="2" applyFont="1" applyFill="1" applyBorder="1" applyAlignment="1">
      <alignment vertical="center"/>
    </xf>
    <xf numFmtId="49" fontId="10" fillId="0" borderId="33" xfId="1" applyNumberFormat="1" applyFont="1" applyBorder="1" applyAlignment="1">
      <alignment horizontal="right" vertical="center"/>
    </xf>
    <xf numFmtId="0" fontId="8" fillId="0" borderId="19" xfId="1" applyFont="1" applyBorder="1" applyAlignment="1">
      <alignment vertical="center"/>
    </xf>
    <xf numFmtId="38" fontId="8" fillId="0" borderId="54" xfId="2" applyFont="1" applyFill="1" applyBorder="1" applyAlignment="1">
      <alignment vertical="center"/>
    </xf>
    <xf numFmtId="0" fontId="8" fillId="0" borderId="20" xfId="1" applyFont="1" applyBorder="1" applyAlignment="1">
      <alignment vertical="center"/>
    </xf>
    <xf numFmtId="0" fontId="8" fillId="0" borderId="21" xfId="1" applyFont="1" applyBorder="1" applyAlignment="1">
      <alignment vertical="center"/>
    </xf>
    <xf numFmtId="0" fontId="10" fillId="0" borderId="19" xfId="1" applyFont="1" applyBorder="1" applyAlignment="1">
      <alignment horizontal="center" vertical="center"/>
    </xf>
    <xf numFmtId="0" fontId="9" fillId="0" borderId="14" xfId="1" applyFont="1" applyBorder="1" applyAlignment="1">
      <alignment horizontal="center" vertical="center"/>
    </xf>
    <xf numFmtId="0" fontId="10" fillId="0" borderId="43" xfId="3" applyNumberFormat="1" applyFont="1" applyFill="1" applyBorder="1" applyAlignment="1">
      <alignment vertical="center"/>
    </xf>
    <xf numFmtId="0" fontId="10" fillId="0" borderId="15" xfId="1" applyFont="1" applyBorder="1" applyAlignment="1">
      <alignment vertical="center"/>
    </xf>
    <xf numFmtId="0" fontId="10" fillId="0" borderId="20" xfId="1" applyFont="1" applyBorder="1" applyAlignment="1">
      <alignment vertical="center"/>
    </xf>
    <xf numFmtId="38" fontId="10" fillId="0" borderId="0" xfId="2" applyFont="1" applyFill="1" applyBorder="1" applyAlignment="1">
      <alignment vertical="center"/>
    </xf>
    <xf numFmtId="38" fontId="10" fillId="0" borderId="19" xfId="2" applyFont="1" applyFill="1" applyBorder="1" applyAlignment="1">
      <alignment vertical="center"/>
    </xf>
    <xf numFmtId="0" fontId="10" fillId="0" borderId="19" xfId="1" applyFont="1" applyBorder="1" applyAlignment="1">
      <alignment vertical="center"/>
    </xf>
    <xf numFmtId="0" fontId="10" fillId="0" borderId="32" xfId="1" applyFont="1" applyBorder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10" fillId="0" borderId="33" xfId="1" applyFont="1" applyBorder="1" applyAlignment="1">
      <alignment horizontal="center" vertical="center"/>
    </xf>
    <xf numFmtId="38" fontId="9" fillId="0" borderId="18" xfId="2" applyFont="1" applyFill="1" applyBorder="1" applyAlignment="1">
      <alignment horizontal="right" vertical="center"/>
    </xf>
    <xf numFmtId="0" fontId="9" fillId="0" borderId="19" xfId="1" applyFont="1" applyBorder="1" applyAlignment="1">
      <alignment horizontal="left" vertical="center"/>
    </xf>
    <xf numFmtId="0" fontId="10" fillId="0" borderId="55" xfId="1" applyFont="1" applyBorder="1" applyAlignment="1">
      <alignment horizontal="center" vertical="center"/>
    </xf>
    <xf numFmtId="0" fontId="10" fillId="0" borderId="9" xfId="1" applyFont="1" applyBorder="1" applyAlignment="1">
      <alignment horizontal="center" vertical="center"/>
    </xf>
    <xf numFmtId="0" fontId="10" fillId="0" borderId="56" xfId="1" applyFont="1" applyBorder="1" applyAlignment="1">
      <alignment horizontal="center" vertical="center"/>
    </xf>
    <xf numFmtId="0" fontId="10" fillId="0" borderId="10" xfId="1" applyFont="1" applyBorder="1" applyAlignment="1">
      <alignment horizontal="center" vertical="center"/>
    </xf>
    <xf numFmtId="0" fontId="10" fillId="0" borderId="55" xfId="1" applyFont="1" applyBorder="1" applyAlignment="1">
      <alignment vertical="center"/>
    </xf>
    <xf numFmtId="176" fontId="10" fillId="0" borderId="9" xfId="3" applyNumberFormat="1" applyFont="1" applyFill="1" applyBorder="1" applyAlignment="1">
      <alignment vertical="center"/>
    </xf>
    <xf numFmtId="178" fontId="10" fillId="0" borderId="8" xfId="3" applyNumberFormat="1" applyFont="1" applyFill="1" applyBorder="1" applyAlignment="1">
      <alignment horizontal="center" vertical="center"/>
    </xf>
    <xf numFmtId="38" fontId="9" fillId="0" borderId="8" xfId="2" applyFont="1" applyFill="1" applyBorder="1" applyAlignment="1">
      <alignment horizontal="right" vertical="center"/>
    </xf>
    <xf numFmtId="0" fontId="10" fillId="0" borderId="21" xfId="1" applyFont="1" applyBorder="1" applyAlignment="1">
      <alignment horizontal="center" vertical="center"/>
    </xf>
    <xf numFmtId="0" fontId="13" fillId="0" borderId="43" xfId="1" applyFont="1" applyBorder="1" applyAlignment="1">
      <alignment horizontal="center" vertical="center" wrapText="1"/>
    </xf>
    <xf numFmtId="0" fontId="10" fillId="0" borderId="20" xfId="1" applyFont="1" applyBorder="1" applyAlignment="1">
      <alignment horizontal="center" vertical="center" wrapText="1"/>
    </xf>
    <xf numFmtId="0" fontId="13" fillId="0" borderId="44" xfId="1" applyFont="1" applyBorder="1" applyAlignment="1">
      <alignment horizontal="center" vertical="center" wrapText="1"/>
    </xf>
    <xf numFmtId="0" fontId="10" fillId="0" borderId="20" xfId="1" applyFont="1" applyBorder="1" applyAlignment="1">
      <alignment horizontal="center" vertical="center"/>
    </xf>
    <xf numFmtId="0" fontId="13" fillId="0" borderId="55" xfId="1" applyFont="1" applyBorder="1" applyAlignment="1">
      <alignment horizontal="center" vertical="center" wrapText="1"/>
    </xf>
    <xf numFmtId="0" fontId="13" fillId="0" borderId="56" xfId="1" applyFont="1" applyBorder="1" applyAlignment="1">
      <alignment horizontal="center" vertical="center" wrapText="1"/>
    </xf>
    <xf numFmtId="0" fontId="15" fillId="0" borderId="9" xfId="1" applyFont="1" applyBorder="1" applyAlignment="1">
      <alignment horizontal="center" vertical="center"/>
    </xf>
    <xf numFmtId="0" fontId="13" fillId="0" borderId="57" xfId="1" applyFont="1" applyBorder="1" applyAlignment="1">
      <alignment horizontal="center" vertical="center" wrapText="1"/>
    </xf>
    <xf numFmtId="0" fontId="13" fillId="0" borderId="7" xfId="1" applyFont="1" applyBorder="1" applyAlignment="1">
      <alignment horizontal="center" vertical="center"/>
    </xf>
    <xf numFmtId="0" fontId="10" fillId="0" borderId="20" xfId="1" applyFont="1" applyBorder="1" applyAlignment="1">
      <alignment horizontal="center" vertical="center"/>
    </xf>
    <xf numFmtId="0" fontId="8" fillId="0" borderId="51" xfId="1" applyFont="1" applyBorder="1" applyAlignment="1">
      <alignment horizontal="center" vertical="center"/>
    </xf>
    <xf numFmtId="0" fontId="8" fillId="0" borderId="20" xfId="1" applyFont="1" applyBorder="1" applyAlignment="1">
      <alignment horizontal="center" vertical="center"/>
    </xf>
    <xf numFmtId="0" fontId="8" fillId="0" borderId="21" xfId="1" applyFont="1" applyBorder="1" applyAlignment="1">
      <alignment horizontal="center" vertical="center"/>
    </xf>
    <xf numFmtId="0" fontId="8" fillId="0" borderId="58" xfId="1" applyFont="1" applyBorder="1" applyAlignment="1">
      <alignment horizontal="center" vertical="center"/>
    </xf>
    <xf numFmtId="0" fontId="8" fillId="0" borderId="59" xfId="1" applyFont="1" applyBorder="1" applyAlignment="1">
      <alignment horizontal="center" vertical="center"/>
    </xf>
    <xf numFmtId="0" fontId="8" fillId="0" borderId="60" xfId="1" applyFont="1" applyBorder="1" applyAlignment="1">
      <alignment horizontal="center" vertical="center"/>
    </xf>
    <xf numFmtId="0" fontId="13" fillId="0" borderId="59" xfId="1" applyFont="1" applyBorder="1" applyAlignment="1">
      <alignment horizontal="center" vertical="center"/>
    </xf>
    <xf numFmtId="0" fontId="9" fillId="0" borderId="61" xfId="1" applyFont="1" applyBorder="1" applyAlignment="1">
      <alignment horizontal="center" vertical="center"/>
    </xf>
    <xf numFmtId="0" fontId="10" fillId="0" borderId="61" xfId="1" applyFont="1" applyBorder="1" applyAlignment="1">
      <alignment horizontal="center" vertical="center"/>
    </xf>
    <xf numFmtId="0" fontId="8" fillId="0" borderId="62" xfId="1" applyFont="1" applyBorder="1" applyAlignment="1">
      <alignment horizontal="center" vertical="center"/>
    </xf>
    <xf numFmtId="0" fontId="8" fillId="0" borderId="61" xfId="1" applyFont="1" applyBorder="1" applyAlignment="1">
      <alignment horizontal="center" vertical="center"/>
    </xf>
    <xf numFmtId="0" fontId="8" fillId="0" borderId="63" xfId="1" applyFont="1" applyBorder="1" applyAlignment="1">
      <alignment horizontal="center" vertical="center"/>
    </xf>
    <xf numFmtId="0" fontId="9" fillId="0" borderId="4" xfId="1" applyFont="1" applyBorder="1" applyAlignment="1">
      <alignment horizontal="right" vertical="center"/>
    </xf>
    <xf numFmtId="0" fontId="12" fillId="0" borderId="0" xfId="1" applyFont="1" applyAlignment="1">
      <alignment horizontal="center" vertical="center"/>
    </xf>
    <xf numFmtId="0" fontId="16" fillId="0" borderId="0" xfId="1" applyFont="1" applyAlignment="1">
      <alignment horizontal="center" vertical="center"/>
    </xf>
    <xf numFmtId="0" fontId="18" fillId="0" borderId="0" xfId="1" applyFont="1" applyAlignment="1">
      <alignment vertical="center"/>
    </xf>
    <xf numFmtId="0" fontId="18" fillId="0" borderId="0" xfId="1" applyFont="1" applyAlignment="1">
      <alignment vertical="center"/>
    </xf>
    <xf numFmtId="176" fontId="8" fillId="0" borderId="0" xfId="1" applyNumberFormat="1" applyFont="1" applyAlignment="1">
      <alignment vertical="center"/>
    </xf>
    <xf numFmtId="38" fontId="8" fillId="0" borderId="0" xfId="2" applyFont="1" applyBorder="1" applyAlignment="1">
      <alignment vertical="center"/>
    </xf>
    <xf numFmtId="0" fontId="8" fillId="0" borderId="0" xfId="1" applyFont="1" applyAlignment="1">
      <alignment horizontal="center" vertical="center"/>
    </xf>
    <xf numFmtId="38" fontId="8" fillId="0" borderId="64" xfId="2" applyFont="1" applyFill="1" applyBorder="1" applyAlignment="1">
      <alignment vertical="center"/>
    </xf>
    <xf numFmtId="38" fontId="8" fillId="0" borderId="65" xfId="2" applyFont="1" applyFill="1" applyBorder="1" applyAlignment="1">
      <alignment vertical="center"/>
    </xf>
    <xf numFmtId="38" fontId="8" fillId="0" borderId="66" xfId="2" applyFont="1" applyFill="1" applyBorder="1" applyAlignment="1">
      <alignment vertical="center"/>
    </xf>
    <xf numFmtId="38" fontId="8" fillId="0" borderId="67" xfId="2" applyFont="1" applyFill="1" applyBorder="1" applyAlignment="1">
      <alignment vertical="center"/>
    </xf>
    <xf numFmtId="176" fontId="13" fillId="0" borderId="68" xfId="3" applyNumberFormat="1" applyFont="1" applyBorder="1" applyAlignment="1">
      <alignment vertical="center"/>
    </xf>
    <xf numFmtId="38" fontId="8" fillId="0" borderId="66" xfId="2" applyFont="1" applyBorder="1" applyAlignment="1">
      <alignment vertical="center"/>
    </xf>
    <xf numFmtId="0" fontId="8" fillId="0" borderId="69" xfId="1" applyFont="1" applyBorder="1" applyAlignment="1">
      <alignment horizontal="center" vertical="center"/>
    </xf>
    <xf numFmtId="0" fontId="8" fillId="0" borderId="67" xfId="1" applyFont="1" applyBorder="1" applyAlignment="1">
      <alignment horizontal="center" vertical="center"/>
    </xf>
    <xf numFmtId="38" fontId="8" fillId="0" borderId="37" xfId="2" applyFont="1" applyFill="1" applyBorder="1" applyAlignment="1">
      <alignment vertical="center"/>
    </xf>
    <xf numFmtId="38" fontId="8" fillId="0" borderId="17" xfId="2" applyFont="1" applyFill="1" applyBorder="1" applyAlignment="1">
      <alignment vertical="center"/>
    </xf>
    <xf numFmtId="2" fontId="13" fillId="0" borderId="6" xfId="3" applyNumberFormat="1" applyFont="1" applyBorder="1" applyAlignment="1">
      <alignment vertical="center"/>
    </xf>
    <xf numFmtId="0" fontId="8" fillId="0" borderId="57" xfId="1" applyFont="1" applyBorder="1" applyAlignment="1">
      <alignment horizontal="center" vertical="center"/>
    </xf>
    <xf numFmtId="0" fontId="8" fillId="0" borderId="10" xfId="1" applyFont="1" applyBorder="1" applyAlignment="1">
      <alignment vertical="center"/>
    </xf>
    <xf numFmtId="38" fontId="8" fillId="0" borderId="51" xfId="2" applyFont="1" applyFill="1" applyBorder="1" applyAlignment="1">
      <alignment vertical="center"/>
    </xf>
    <xf numFmtId="38" fontId="8" fillId="0" borderId="49" xfId="2" applyFont="1" applyFill="1" applyBorder="1" applyAlignment="1">
      <alignment vertical="center"/>
    </xf>
    <xf numFmtId="38" fontId="8" fillId="0" borderId="20" xfId="2" applyFont="1" applyBorder="1" applyAlignment="1">
      <alignment vertical="center"/>
    </xf>
    <xf numFmtId="0" fontId="8" fillId="0" borderId="70" xfId="1" applyFont="1" applyBorder="1" applyAlignment="1">
      <alignment horizontal="center" vertical="center"/>
    </xf>
    <xf numFmtId="0" fontId="8" fillId="0" borderId="10" xfId="1" applyFont="1" applyBorder="1" applyAlignment="1">
      <alignment horizontal="center" vertical="center"/>
    </xf>
    <xf numFmtId="2" fontId="13" fillId="0" borderId="16" xfId="3" applyNumberFormat="1" applyFont="1" applyBorder="1" applyAlignment="1">
      <alignment vertical="center"/>
    </xf>
    <xf numFmtId="0" fontId="8" fillId="0" borderId="71" xfId="1" applyFont="1" applyBorder="1" applyAlignment="1">
      <alignment horizontal="center" vertical="center"/>
    </xf>
    <xf numFmtId="38" fontId="8" fillId="0" borderId="72" xfId="2" applyFont="1" applyFill="1" applyBorder="1" applyAlignment="1">
      <alignment vertical="center"/>
    </xf>
    <xf numFmtId="38" fontId="8" fillId="0" borderId="12" xfId="2" applyFont="1" applyFill="1" applyBorder="1" applyAlignment="1">
      <alignment vertical="center"/>
    </xf>
    <xf numFmtId="38" fontId="8" fillId="0" borderId="14" xfId="2" applyFont="1" applyBorder="1" applyAlignment="1">
      <alignment vertical="center"/>
    </xf>
    <xf numFmtId="0" fontId="8" fillId="0" borderId="73" xfId="1" applyFont="1" applyBorder="1" applyAlignment="1">
      <alignment horizontal="center" vertical="center"/>
    </xf>
    <xf numFmtId="0" fontId="8" fillId="0" borderId="15" xfId="1" applyFont="1" applyBorder="1" applyAlignment="1">
      <alignment vertical="center"/>
    </xf>
    <xf numFmtId="38" fontId="8" fillId="0" borderId="74" xfId="2" applyFont="1" applyFill="1" applyBorder="1" applyAlignment="1">
      <alignment vertical="center"/>
    </xf>
    <xf numFmtId="38" fontId="8" fillId="0" borderId="7" xfId="2" applyFont="1" applyFill="1" applyBorder="1" applyAlignment="1">
      <alignment vertical="center"/>
    </xf>
    <xf numFmtId="38" fontId="8" fillId="0" borderId="9" xfId="2" applyFont="1" applyFill="1" applyBorder="1" applyAlignment="1">
      <alignment vertical="center"/>
    </xf>
    <xf numFmtId="38" fontId="8" fillId="0" borderId="10" xfId="2" applyFont="1" applyFill="1" applyBorder="1" applyAlignment="1">
      <alignment vertical="center"/>
    </xf>
    <xf numFmtId="0" fontId="18" fillId="0" borderId="48" xfId="1" applyFont="1" applyBorder="1" applyAlignment="1">
      <alignment horizontal="center" vertical="center"/>
    </xf>
    <xf numFmtId="0" fontId="18" fillId="0" borderId="49" xfId="1" applyFont="1" applyBorder="1" applyAlignment="1">
      <alignment horizontal="center" vertical="center"/>
    </xf>
    <xf numFmtId="0" fontId="18" fillId="0" borderId="49" xfId="1" applyFont="1" applyBorder="1" applyAlignment="1">
      <alignment horizontal="center" vertical="center" wrapText="1"/>
    </xf>
    <xf numFmtId="0" fontId="18" fillId="0" borderId="50" xfId="1" applyFont="1" applyBorder="1" applyAlignment="1">
      <alignment horizontal="center" vertical="center" wrapText="1"/>
    </xf>
    <xf numFmtId="0" fontId="13" fillId="0" borderId="48" xfId="1" applyFont="1" applyBorder="1" applyAlignment="1">
      <alignment horizontal="center" vertical="center"/>
    </xf>
    <xf numFmtId="0" fontId="8" fillId="0" borderId="20" xfId="1" applyFont="1" applyBorder="1" applyAlignment="1">
      <alignment horizontal="center" vertical="center" wrapText="1"/>
    </xf>
    <xf numFmtId="0" fontId="8" fillId="0" borderId="70" xfId="1" applyFont="1" applyBorder="1" applyAlignment="1">
      <alignment horizontal="center" vertical="center" wrapText="1"/>
    </xf>
    <xf numFmtId="0" fontId="8" fillId="0" borderId="50" xfId="1" applyFont="1" applyBorder="1" applyAlignment="1">
      <alignment horizontal="center" vertical="center"/>
    </xf>
    <xf numFmtId="0" fontId="18" fillId="0" borderId="16" xfId="1" applyFont="1" applyBorder="1" applyAlignment="1">
      <alignment horizontal="center" vertical="center"/>
    </xf>
    <xf numFmtId="0" fontId="18" fillId="0" borderId="12" xfId="1" applyFont="1" applyBorder="1" applyAlignment="1">
      <alignment horizontal="center" vertical="center"/>
    </xf>
    <xf numFmtId="0" fontId="18" fillId="0" borderId="17" xfId="1" applyFont="1" applyBorder="1" applyAlignment="1">
      <alignment horizontal="center" vertical="center" wrapText="1"/>
    </xf>
    <xf numFmtId="0" fontId="18" fillId="0" borderId="17" xfId="1" applyFont="1" applyBorder="1" applyAlignment="1">
      <alignment horizontal="center" vertical="center"/>
    </xf>
    <xf numFmtId="0" fontId="18" fillId="0" borderId="12" xfId="1" applyFont="1" applyBorder="1" applyAlignment="1">
      <alignment horizontal="center" vertical="center" wrapText="1"/>
    </xf>
    <xf numFmtId="0" fontId="18" fillId="0" borderId="42" xfId="1" applyFont="1" applyBorder="1" applyAlignment="1">
      <alignment horizontal="center" vertical="center" wrapText="1"/>
    </xf>
    <xf numFmtId="0" fontId="13" fillId="0" borderId="11" xfId="1" applyFont="1" applyBorder="1" applyAlignment="1">
      <alignment horizontal="center" vertical="center"/>
    </xf>
    <xf numFmtId="0" fontId="8" fillId="0" borderId="0" xfId="1" applyFont="1" applyAlignment="1">
      <alignment horizontal="center" vertical="center" wrapText="1"/>
    </xf>
    <xf numFmtId="0" fontId="8" fillId="0" borderId="71" xfId="1" applyFont="1" applyBorder="1" applyAlignment="1">
      <alignment horizontal="center" vertical="center" wrapText="1"/>
    </xf>
    <xf numFmtId="0" fontId="8" fillId="0" borderId="36" xfId="1" applyFont="1" applyBorder="1" applyAlignment="1">
      <alignment horizontal="center" vertical="center"/>
    </xf>
    <xf numFmtId="0" fontId="18" fillId="0" borderId="46" xfId="1" applyFont="1" applyBorder="1" applyAlignment="1">
      <alignment horizontal="center" vertical="center"/>
    </xf>
    <xf numFmtId="0" fontId="18" fillId="0" borderId="70" xfId="1" applyFont="1" applyBorder="1" applyAlignment="1">
      <alignment horizontal="center" vertical="center"/>
    </xf>
    <xf numFmtId="0" fontId="18" fillId="0" borderId="7" xfId="1" applyFont="1" applyBorder="1" applyAlignment="1">
      <alignment horizontal="center" vertical="center"/>
    </xf>
    <xf numFmtId="0" fontId="18" fillId="0" borderId="22" xfId="1" applyFont="1" applyBorder="1" applyAlignment="1">
      <alignment horizontal="center" vertical="center"/>
    </xf>
    <xf numFmtId="0" fontId="18" fillId="0" borderId="51" xfId="1" applyFont="1" applyBorder="1" applyAlignment="1">
      <alignment vertical="center"/>
    </xf>
    <xf numFmtId="0" fontId="18" fillId="0" borderId="75" xfId="1" applyFont="1" applyBorder="1" applyAlignment="1">
      <alignment horizontal="center" vertical="center"/>
    </xf>
    <xf numFmtId="0" fontId="18" fillId="0" borderId="76" xfId="1" applyFont="1" applyBorder="1" applyAlignment="1">
      <alignment horizontal="center" vertical="center"/>
    </xf>
    <xf numFmtId="0" fontId="18" fillId="0" borderId="77" xfId="1" applyFont="1" applyBorder="1" applyAlignment="1">
      <alignment horizontal="center" vertical="center"/>
    </xf>
    <xf numFmtId="0" fontId="18" fillId="0" borderId="78" xfId="1" applyFont="1" applyBorder="1" applyAlignment="1">
      <alignment horizontal="center" vertical="center" wrapText="1"/>
    </xf>
    <xf numFmtId="0" fontId="18" fillId="0" borderId="24" xfId="1" applyFont="1" applyBorder="1" applyAlignment="1">
      <alignment horizontal="center" vertical="center"/>
    </xf>
    <xf numFmtId="0" fontId="18" fillId="0" borderId="25" xfId="1" applyFont="1" applyBorder="1" applyAlignment="1">
      <alignment horizontal="center" vertical="center"/>
    </xf>
    <xf numFmtId="0" fontId="8" fillId="0" borderId="62" xfId="1" applyFont="1" applyBorder="1" applyAlignment="1">
      <alignment horizontal="center" vertical="center"/>
    </xf>
    <xf numFmtId="0" fontId="8" fillId="0" borderId="61" xfId="1" applyFont="1" applyBorder="1" applyAlignment="1">
      <alignment horizontal="center" vertical="center" wrapText="1"/>
    </xf>
    <xf numFmtId="0" fontId="8" fillId="0" borderId="77" xfId="1" applyFont="1" applyBorder="1" applyAlignment="1">
      <alignment horizontal="center" vertical="center" wrapText="1"/>
    </xf>
    <xf numFmtId="0" fontId="8" fillId="0" borderId="79" xfId="1" applyFont="1" applyBorder="1" applyAlignment="1">
      <alignment horizontal="center" vertical="center"/>
    </xf>
    <xf numFmtId="0" fontId="19" fillId="0" borderId="0" xfId="1" applyFont="1" applyAlignment="1">
      <alignment horizontal="center" vertical="center"/>
    </xf>
    <xf numFmtId="0" fontId="18" fillId="0" borderId="0" xfId="1" applyFont="1"/>
    <xf numFmtId="0" fontId="20" fillId="0" borderId="0" xfId="1" applyFont="1" applyAlignment="1">
      <alignment vertical="center"/>
    </xf>
    <xf numFmtId="0" fontId="20" fillId="0" borderId="0" xfId="1" applyFont="1"/>
    <xf numFmtId="38" fontId="18" fillId="0" borderId="0" xfId="1" applyNumberFormat="1" applyFont="1"/>
    <xf numFmtId="0" fontId="20" fillId="0" borderId="0" xfId="1" applyFont="1" applyAlignment="1">
      <alignment horizontal="right" vertical="center"/>
    </xf>
    <xf numFmtId="179" fontId="18" fillId="0" borderId="0" xfId="1" applyNumberFormat="1" applyFont="1"/>
    <xf numFmtId="176" fontId="18" fillId="0" borderId="0" xfId="3" applyNumberFormat="1" applyFont="1" applyBorder="1"/>
    <xf numFmtId="178" fontId="18" fillId="0" borderId="0" xfId="3" applyNumberFormat="1" applyFont="1" applyBorder="1"/>
    <xf numFmtId="0" fontId="18" fillId="0" borderId="0" xfId="1" applyFont="1" applyAlignment="1">
      <alignment horizontal="right"/>
    </xf>
    <xf numFmtId="0" fontId="18" fillId="0" borderId="80" xfId="1" applyFont="1" applyBorder="1" applyAlignment="1">
      <alignment horizontal="right"/>
    </xf>
    <xf numFmtId="176" fontId="18" fillId="0" borderId="80" xfId="3" applyNumberFormat="1" applyFont="1" applyBorder="1"/>
    <xf numFmtId="176" fontId="18" fillId="0" borderId="31" xfId="3" applyNumberFormat="1" applyFont="1" applyBorder="1"/>
    <xf numFmtId="176" fontId="18" fillId="0" borderId="2" xfId="3" applyNumberFormat="1" applyFont="1" applyBorder="1"/>
    <xf numFmtId="176" fontId="18" fillId="0" borderId="4" xfId="3" applyNumberFormat="1" applyFont="1" applyBorder="1"/>
    <xf numFmtId="176" fontId="18" fillId="0" borderId="5" xfId="3" applyNumberFormat="1" applyFont="1" applyBorder="1"/>
    <xf numFmtId="176" fontId="18" fillId="0" borderId="3" xfId="3" applyNumberFormat="1" applyFont="1" applyBorder="1"/>
    <xf numFmtId="178" fontId="18" fillId="0" borderId="4" xfId="3" applyNumberFormat="1" applyFont="1" applyBorder="1"/>
    <xf numFmtId="0" fontId="18" fillId="0" borderId="30" xfId="1" applyFont="1" applyBorder="1"/>
    <xf numFmtId="0" fontId="18" fillId="0" borderId="2" xfId="1" applyFont="1" applyBorder="1"/>
    <xf numFmtId="0" fontId="18" fillId="0" borderId="31" xfId="1" applyFont="1" applyBorder="1"/>
    <xf numFmtId="0" fontId="18" fillId="0" borderId="3" xfId="1" applyFont="1" applyBorder="1" applyAlignment="1">
      <alignment horizontal="right"/>
    </xf>
    <xf numFmtId="0" fontId="18" fillId="0" borderId="4" xfId="1" applyFont="1" applyBorder="1"/>
    <xf numFmtId="0" fontId="18" fillId="0" borderId="5" xfId="1" applyFont="1" applyBorder="1"/>
    <xf numFmtId="49" fontId="18" fillId="0" borderId="81" xfId="1" applyNumberFormat="1" applyFont="1" applyBorder="1" applyAlignment="1">
      <alignment horizontal="right"/>
    </xf>
    <xf numFmtId="38" fontId="18" fillId="0" borderId="82" xfId="2" applyFont="1" applyBorder="1"/>
    <xf numFmtId="38" fontId="18" fillId="0" borderId="83" xfId="2" applyFont="1" applyBorder="1"/>
    <xf numFmtId="38" fontId="18" fillId="0" borderId="84" xfId="2" applyFont="1" applyBorder="1"/>
    <xf numFmtId="38" fontId="18" fillId="0" borderId="85" xfId="2" applyFont="1" applyBorder="1"/>
    <xf numFmtId="38" fontId="18" fillId="0" borderId="86" xfId="2" applyFont="1" applyBorder="1"/>
    <xf numFmtId="38" fontId="18" fillId="0" borderId="87" xfId="2" applyFont="1" applyBorder="1" applyAlignment="1">
      <alignment horizontal="right"/>
    </xf>
    <xf numFmtId="38" fontId="18" fillId="0" borderId="87" xfId="2" applyFont="1" applyBorder="1"/>
    <xf numFmtId="38" fontId="18" fillId="0" borderId="16" xfId="2" applyFont="1" applyBorder="1"/>
    <xf numFmtId="49" fontId="18" fillId="0" borderId="18" xfId="1" applyNumberFormat="1" applyFont="1" applyBorder="1" applyAlignment="1">
      <alignment horizontal="right"/>
    </xf>
    <xf numFmtId="0" fontId="18" fillId="0" borderId="0" xfId="1" applyFont="1" applyAlignment="1">
      <alignment horizontal="center"/>
    </xf>
    <xf numFmtId="0" fontId="18" fillId="0" borderId="19" xfId="1" applyFont="1" applyBorder="1" applyAlignment="1">
      <alignment horizontal="right"/>
    </xf>
    <xf numFmtId="0" fontId="18" fillId="0" borderId="88" xfId="1" applyFont="1" applyBorder="1" applyAlignment="1">
      <alignment horizontal="right"/>
    </xf>
    <xf numFmtId="176" fontId="18" fillId="0" borderId="88" xfId="3" applyNumberFormat="1" applyFont="1" applyBorder="1"/>
    <xf numFmtId="176" fontId="18" fillId="0" borderId="51" xfId="3" applyNumberFormat="1" applyFont="1" applyBorder="1"/>
    <xf numFmtId="176" fontId="18" fillId="0" borderId="49" xfId="3" applyNumberFormat="1" applyFont="1" applyBorder="1"/>
    <xf numFmtId="176" fontId="18" fillId="0" borderId="20" xfId="3" applyNumberFormat="1" applyFont="1" applyBorder="1"/>
    <xf numFmtId="176" fontId="18" fillId="0" borderId="21" xfId="3" applyNumberFormat="1" applyFont="1" applyBorder="1"/>
    <xf numFmtId="176" fontId="18" fillId="0" borderId="46" xfId="3" applyNumberFormat="1" applyFont="1" applyBorder="1"/>
    <xf numFmtId="178" fontId="18" fillId="0" borderId="20" xfId="3" applyNumberFormat="1" applyFont="1" applyBorder="1"/>
    <xf numFmtId="0" fontId="18" fillId="0" borderId="50" xfId="1" applyFont="1" applyBorder="1"/>
    <xf numFmtId="0" fontId="18" fillId="0" borderId="49" xfId="1" applyFont="1" applyBorder="1"/>
    <xf numFmtId="0" fontId="18" fillId="0" borderId="51" xfId="1" applyFont="1" applyBorder="1"/>
    <xf numFmtId="0" fontId="18" fillId="0" borderId="46" xfId="1" applyFont="1" applyBorder="1" applyAlignment="1">
      <alignment horizontal="right"/>
    </xf>
    <xf numFmtId="0" fontId="18" fillId="0" borderId="20" xfId="1" applyFont="1" applyBorder="1"/>
    <xf numFmtId="0" fontId="18" fillId="0" borderId="21" xfId="1" applyFont="1" applyBorder="1"/>
    <xf numFmtId="0" fontId="18" fillId="0" borderId="19" xfId="1" applyFont="1" applyBorder="1"/>
    <xf numFmtId="49" fontId="18" fillId="0" borderId="89" xfId="1" applyNumberFormat="1" applyFont="1" applyBorder="1" applyAlignment="1">
      <alignment horizontal="right"/>
    </xf>
    <xf numFmtId="38" fontId="18" fillId="0" borderId="90" xfId="2" applyFont="1" applyBorder="1"/>
    <xf numFmtId="38" fontId="18" fillId="0" borderId="91" xfId="2" applyFont="1" applyBorder="1"/>
    <xf numFmtId="38" fontId="18" fillId="0" borderId="92" xfId="2" applyFont="1" applyBorder="1"/>
    <xf numFmtId="38" fontId="18" fillId="0" borderId="93" xfId="2" applyFont="1" applyBorder="1"/>
    <xf numFmtId="38" fontId="18" fillId="0" borderId="94" xfId="2" applyFont="1" applyBorder="1"/>
    <xf numFmtId="38" fontId="18" fillId="0" borderId="95" xfId="2" applyFont="1" applyBorder="1" applyAlignment="1">
      <alignment horizontal="right"/>
    </xf>
    <xf numFmtId="38" fontId="18" fillId="0" borderId="95" xfId="2" applyFont="1" applyBorder="1"/>
    <xf numFmtId="38" fontId="18" fillId="0" borderId="11" xfId="2" applyFont="1" applyBorder="1"/>
    <xf numFmtId="49" fontId="18" fillId="0" borderId="13" xfId="1" applyNumberFormat="1" applyFont="1" applyBorder="1" applyAlignment="1">
      <alignment horizontal="right"/>
    </xf>
    <xf numFmtId="0" fontId="18" fillId="0" borderId="14" xfId="1" applyFont="1" applyBorder="1"/>
    <xf numFmtId="0" fontId="18" fillId="0" borderId="15" xfId="1" applyFont="1" applyBorder="1"/>
    <xf numFmtId="176" fontId="18" fillId="0" borderId="70" xfId="3" applyNumberFormat="1" applyFont="1" applyBorder="1"/>
    <xf numFmtId="38" fontId="18" fillId="0" borderId="48" xfId="2" applyFont="1" applyBorder="1" applyAlignment="1">
      <alignment horizontal="center"/>
    </xf>
    <xf numFmtId="38" fontId="18" fillId="0" borderId="96" xfId="2" applyFont="1" applyBorder="1"/>
    <xf numFmtId="38" fontId="18" fillId="0" borderId="97" xfId="2" applyFont="1" applyBorder="1"/>
    <xf numFmtId="38" fontId="18" fillId="0" borderId="98" xfId="2" applyFont="1" applyBorder="1"/>
    <xf numFmtId="0" fontId="18" fillId="0" borderId="93" xfId="1" applyFont="1" applyBorder="1"/>
    <xf numFmtId="176" fontId="18" fillId="0" borderId="19" xfId="3" applyNumberFormat="1" applyFont="1" applyBorder="1"/>
    <xf numFmtId="0" fontId="18" fillId="0" borderId="99" xfId="1" applyFont="1" applyBorder="1"/>
    <xf numFmtId="38" fontId="18" fillId="0" borderId="91" xfId="2" applyFont="1" applyBorder="1" applyAlignment="1">
      <alignment horizontal="right"/>
    </xf>
    <xf numFmtId="0" fontId="18" fillId="0" borderId="100" xfId="1" applyFont="1" applyBorder="1"/>
    <xf numFmtId="0" fontId="18" fillId="0" borderId="89" xfId="1" applyFont="1" applyBorder="1" applyAlignment="1">
      <alignment horizontal="right"/>
    </xf>
    <xf numFmtId="0" fontId="18" fillId="0" borderId="90" xfId="1" applyFont="1" applyBorder="1"/>
    <xf numFmtId="0" fontId="18" fillId="0" borderId="13" xfId="1" applyFont="1" applyBorder="1" applyAlignment="1">
      <alignment horizontal="right"/>
    </xf>
    <xf numFmtId="0" fontId="18" fillId="0" borderId="48" xfId="1" applyFont="1" applyBorder="1" applyAlignment="1">
      <alignment horizontal="center"/>
    </xf>
    <xf numFmtId="0" fontId="18" fillId="0" borderId="20" xfId="1" applyFont="1" applyBorder="1" applyAlignment="1">
      <alignment horizontal="right"/>
    </xf>
    <xf numFmtId="0" fontId="18" fillId="0" borderId="81" xfId="1" applyFont="1" applyBorder="1" applyAlignment="1">
      <alignment horizontal="right"/>
    </xf>
    <xf numFmtId="178" fontId="18" fillId="0" borderId="51" xfId="3" applyNumberFormat="1" applyFont="1" applyBorder="1" applyAlignment="1">
      <alignment horizontal="right"/>
    </xf>
    <xf numFmtId="178" fontId="18" fillId="0" borderId="49" xfId="3" applyNumberFormat="1" applyFont="1" applyBorder="1"/>
    <xf numFmtId="178" fontId="18" fillId="0" borderId="21" xfId="3" applyNumberFormat="1" applyFont="1" applyBorder="1"/>
    <xf numFmtId="0" fontId="18" fillId="0" borderId="91" xfId="1" applyFont="1" applyBorder="1" applyAlignment="1">
      <alignment horizontal="right"/>
    </xf>
    <xf numFmtId="0" fontId="18" fillId="0" borderId="94" xfId="1" applyFont="1" applyBorder="1"/>
    <xf numFmtId="0" fontId="18" fillId="0" borderId="88" xfId="1" applyFont="1" applyBorder="1" applyAlignment="1">
      <alignment horizontal="center" vertical="center"/>
    </xf>
    <xf numFmtId="0" fontId="21" fillId="0" borderId="88" xfId="1" applyFont="1" applyBorder="1" applyAlignment="1">
      <alignment horizontal="center" vertical="center"/>
    </xf>
    <xf numFmtId="0" fontId="18" fillId="0" borderId="6" xfId="1" applyFont="1" applyBorder="1" applyAlignment="1">
      <alignment horizontal="center" vertical="center"/>
    </xf>
    <xf numFmtId="0" fontId="18" fillId="0" borderId="7" xfId="1" applyFont="1" applyBorder="1" applyAlignment="1">
      <alignment horizontal="center" vertical="center"/>
    </xf>
    <xf numFmtId="0" fontId="18" fillId="0" borderId="7" xfId="1" applyFont="1" applyBorder="1" applyAlignment="1">
      <alignment horizontal="center" wrapText="1"/>
    </xf>
    <xf numFmtId="0" fontId="18" fillId="0" borderId="57" xfId="1" applyFont="1" applyBorder="1" applyAlignment="1">
      <alignment horizontal="center" vertical="center"/>
    </xf>
    <xf numFmtId="0" fontId="18" fillId="0" borderId="8" xfId="1" applyFont="1" applyBorder="1" applyAlignment="1">
      <alignment horizontal="center" vertical="center"/>
    </xf>
    <xf numFmtId="0" fontId="18" fillId="0" borderId="10" xfId="1" applyFont="1" applyBorder="1" applyAlignment="1">
      <alignment horizontal="center" vertical="center"/>
    </xf>
    <xf numFmtId="0" fontId="18" fillId="0" borderId="74" xfId="1" applyFont="1" applyBorder="1" applyAlignment="1">
      <alignment horizontal="center" vertical="center"/>
    </xf>
    <xf numFmtId="0" fontId="18" fillId="0" borderId="9" xfId="1" applyFont="1" applyBorder="1" applyAlignment="1">
      <alignment horizontal="center" vertical="center"/>
    </xf>
    <xf numFmtId="0" fontId="18" fillId="0" borderId="7" xfId="1" applyFont="1" applyBorder="1" applyAlignment="1">
      <alignment horizontal="center" vertical="center" wrapText="1"/>
    </xf>
    <xf numFmtId="0" fontId="18" fillId="0" borderId="51" xfId="1" applyFont="1" applyBorder="1" applyAlignment="1">
      <alignment horizontal="center" vertical="center"/>
    </xf>
    <xf numFmtId="0" fontId="18" fillId="0" borderId="20" xfId="1" applyFont="1" applyBorder="1" applyAlignment="1">
      <alignment horizontal="center" vertical="center"/>
    </xf>
    <xf numFmtId="0" fontId="18" fillId="0" borderId="21" xfId="1" applyFont="1" applyBorder="1" applyAlignment="1">
      <alignment horizontal="center" vertical="center"/>
    </xf>
    <xf numFmtId="0" fontId="18" fillId="0" borderId="101" xfId="1" applyFont="1" applyBorder="1" applyAlignment="1">
      <alignment horizontal="center" vertical="center"/>
    </xf>
    <xf numFmtId="0" fontId="21" fillId="0" borderId="101" xfId="1" applyFont="1" applyBorder="1" applyAlignment="1">
      <alignment horizontal="center" vertical="center"/>
    </xf>
    <xf numFmtId="0" fontId="18" fillId="0" borderId="58" xfId="1" applyFont="1" applyBorder="1" applyAlignment="1">
      <alignment horizontal="center"/>
    </xf>
    <xf numFmtId="0" fontId="18" fillId="0" borderId="59" xfId="1" applyFont="1" applyBorder="1" applyAlignment="1">
      <alignment horizontal="center"/>
    </xf>
    <xf numFmtId="0" fontId="18" fillId="0" borderId="60" xfId="1" applyFont="1" applyBorder="1" applyAlignment="1">
      <alignment horizontal="center"/>
    </xf>
    <xf numFmtId="0" fontId="18" fillId="0" borderId="61" xfId="1" applyFont="1" applyBorder="1" applyAlignment="1">
      <alignment horizontal="center" vertical="center"/>
    </xf>
    <xf numFmtId="0" fontId="18" fillId="0" borderId="63" xfId="1" applyFont="1" applyBorder="1" applyAlignment="1">
      <alignment horizontal="center" vertical="center"/>
    </xf>
    <xf numFmtId="0" fontId="22" fillId="0" borderId="0" xfId="1" applyFont="1" applyAlignment="1">
      <alignment horizontal="center"/>
    </xf>
    <xf numFmtId="0" fontId="22" fillId="0" borderId="0" xfId="1" applyFont="1" applyAlignment="1">
      <alignment horizontal="center"/>
    </xf>
    <xf numFmtId="0" fontId="7" fillId="0" borderId="0" xfId="1" applyAlignment="1">
      <alignment horizontal="right"/>
    </xf>
    <xf numFmtId="0" fontId="8" fillId="0" borderId="0" xfId="2" applyNumberFormat="1" applyFont="1" applyBorder="1" applyAlignment="1">
      <alignment vertical="center"/>
    </xf>
    <xf numFmtId="0" fontId="8" fillId="0" borderId="0" xfId="1" applyFont="1" applyAlignment="1">
      <alignment horizontal="right" vertical="center"/>
    </xf>
    <xf numFmtId="38" fontId="8" fillId="0" borderId="0" xfId="2" applyFont="1" applyBorder="1" applyAlignment="1">
      <alignment vertical="center"/>
    </xf>
    <xf numFmtId="38" fontId="8" fillId="0" borderId="0" xfId="2" applyFont="1" applyBorder="1" applyAlignment="1">
      <alignment horizontal="right" vertical="center"/>
    </xf>
    <xf numFmtId="177" fontId="26" fillId="0" borderId="0" xfId="2" applyNumberFormat="1" applyFont="1" applyBorder="1" applyAlignment="1">
      <alignment vertical="center"/>
    </xf>
    <xf numFmtId="38" fontId="13" fillId="0" borderId="0" xfId="2" applyFont="1" applyBorder="1" applyAlignment="1">
      <alignment horizontal="center" vertical="center" wrapText="1"/>
    </xf>
    <xf numFmtId="0" fontId="7" fillId="0" borderId="0" xfId="1" applyAlignment="1">
      <alignment horizontal="right" vertical="center"/>
    </xf>
    <xf numFmtId="0" fontId="13" fillId="0" borderId="0" xfId="1" applyFont="1"/>
    <xf numFmtId="0" fontId="13" fillId="0" borderId="80" xfId="2" applyNumberFormat="1" applyFont="1" applyBorder="1" applyAlignment="1">
      <alignment horizontal="center" vertical="center"/>
    </xf>
    <xf numFmtId="177" fontId="13" fillId="0" borderId="102" xfId="2" applyNumberFormat="1" applyFont="1" applyBorder="1" applyAlignment="1">
      <alignment horizontal="right" vertical="center"/>
    </xf>
    <xf numFmtId="177" fontId="13" fillId="0" borderId="103" xfId="2" applyNumberFormat="1" applyFont="1" applyBorder="1" applyAlignment="1">
      <alignment horizontal="right" vertical="center"/>
    </xf>
    <xf numFmtId="177" fontId="13" fillId="0" borderId="0" xfId="2" applyNumberFormat="1" applyFont="1" applyBorder="1" applyAlignment="1">
      <alignment horizontal="right" vertical="center"/>
    </xf>
    <xf numFmtId="177" fontId="13" fillId="0" borderId="5" xfId="2" applyNumberFormat="1" applyFont="1" applyBorder="1" applyAlignment="1">
      <alignment horizontal="right" vertical="center"/>
    </xf>
    <xf numFmtId="38" fontId="13" fillId="0" borderId="1" xfId="2" applyFont="1" applyBorder="1" applyAlignment="1">
      <alignment horizontal="center" vertical="center"/>
    </xf>
    <xf numFmtId="0" fontId="13" fillId="0" borderId="2" xfId="1" applyFont="1" applyBorder="1" applyAlignment="1">
      <alignment horizontal="right" vertical="center"/>
    </xf>
    <xf numFmtId="177" fontId="13" fillId="0" borderId="30" xfId="2" applyNumberFormat="1" applyFont="1" applyBorder="1" applyAlignment="1">
      <alignment horizontal="right" vertical="center"/>
    </xf>
    <xf numFmtId="38" fontId="25" fillId="0" borderId="2" xfId="2" applyFont="1" applyBorder="1" applyAlignment="1">
      <alignment horizontal="center" vertical="center" wrapText="1"/>
    </xf>
    <xf numFmtId="0" fontId="13" fillId="0" borderId="3" xfId="2" applyNumberFormat="1" applyFont="1" applyBorder="1" applyAlignment="1">
      <alignment horizontal="right" vertical="center"/>
    </xf>
    <xf numFmtId="38" fontId="13" fillId="0" borderId="4" xfId="2" applyFont="1" applyBorder="1" applyAlignment="1">
      <alignment horizontal="center" vertical="center"/>
    </xf>
    <xf numFmtId="0" fontId="13" fillId="0" borderId="5" xfId="1" applyFont="1" applyBorder="1" applyAlignment="1">
      <alignment horizontal="center" vertical="center"/>
    </xf>
    <xf numFmtId="0" fontId="13" fillId="0" borderId="81" xfId="2" applyNumberFormat="1" applyFont="1" applyBorder="1" applyAlignment="1">
      <alignment horizontal="center" vertical="center"/>
    </xf>
    <xf numFmtId="38" fontId="13" fillId="0" borderId="104" xfId="2" applyFont="1" applyBorder="1" applyAlignment="1">
      <alignment vertical="center"/>
    </xf>
    <xf numFmtId="38" fontId="13" fillId="0" borderId="105" xfId="2" applyFont="1" applyBorder="1" applyAlignment="1">
      <alignment vertical="center"/>
    </xf>
    <xf numFmtId="38" fontId="13" fillId="0" borderId="106" xfId="2" applyFont="1" applyBorder="1" applyAlignment="1">
      <alignment vertical="center"/>
    </xf>
    <xf numFmtId="38" fontId="13" fillId="0" borderId="0" xfId="2" applyFont="1" applyBorder="1" applyAlignment="1">
      <alignment vertical="center"/>
    </xf>
    <xf numFmtId="38" fontId="13" fillId="0" borderId="107" xfId="2" applyFont="1" applyBorder="1" applyAlignment="1">
      <alignment vertical="center"/>
    </xf>
    <xf numFmtId="38" fontId="13" fillId="0" borderId="16" xfId="2" applyFont="1" applyBorder="1" applyAlignment="1">
      <alignment horizontal="center" vertical="center"/>
    </xf>
    <xf numFmtId="10" fontId="13" fillId="0" borderId="106" xfId="3" applyNumberFormat="1" applyFont="1" applyBorder="1" applyAlignment="1">
      <alignment horizontal="right" vertical="center"/>
    </xf>
    <xf numFmtId="0" fontId="13" fillId="0" borderId="104" xfId="1" applyFont="1" applyBorder="1" applyAlignment="1">
      <alignment horizontal="center" vertical="center"/>
    </xf>
    <xf numFmtId="0" fontId="13" fillId="0" borderId="18" xfId="2" applyNumberFormat="1" applyFont="1" applyBorder="1" applyAlignment="1">
      <alignment horizontal="right" vertical="center"/>
    </xf>
    <xf numFmtId="38" fontId="13" fillId="0" borderId="0" xfId="2" applyFont="1" applyBorder="1" applyAlignment="1">
      <alignment horizontal="center" vertical="center"/>
    </xf>
    <xf numFmtId="0" fontId="13" fillId="0" borderId="19" xfId="1" applyFont="1" applyBorder="1" applyAlignment="1">
      <alignment horizontal="center" vertical="center"/>
    </xf>
    <xf numFmtId="38" fontId="13" fillId="0" borderId="16" xfId="2" applyFont="1" applyBorder="1" applyAlignment="1">
      <alignment horizontal="center" vertical="center"/>
    </xf>
    <xf numFmtId="38" fontId="13" fillId="0" borderId="71" xfId="2" applyFont="1" applyBorder="1" applyAlignment="1">
      <alignment horizontal="center" vertical="center"/>
    </xf>
    <xf numFmtId="38" fontId="13" fillId="0" borderId="17" xfId="2" applyFont="1" applyBorder="1" applyAlignment="1">
      <alignment horizontal="center" vertical="center"/>
    </xf>
    <xf numFmtId="38" fontId="13" fillId="0" borderId="0" xfId="2" applyFont="1" applyBorder="1" applyAlignment="1">
      <alignment horizontal="center" vertical="center"/>
    </xf>
    <xf numFmtId="38" fontId="13" fillId="0" borderId="19" xfId="2" applyFont="1" applyBorder="1" applyAlignment="1">
      <alignment horizontal="center" vertical="center"/>
    </xf>
    <xf numFmtId="10" fontId="13" fillId="0" borderId="17" xfId="3" applyNumberFormat="1" applyFont="1" applyBorder="1" applyAlignment="1">
      <alignment horizontal="right" vertical="center"/>
    </xf>
    <xf numFmtId="38" fontId="13" fillId="0" borderId="36" xfId="2" applyFont="1" applyBorder="1" applyAlignment="1">
      <alignment vertical="center"/>
    </xf>
    <xf numFmtId="0" fontId="13" fillId="0" borderId="86" xfId="1" applyFont="1" applyBorder="1" applyAlignment="1">
      <alignment horizontal="center" vertical="center"/>
    </xf>
    <xf numFmtId="0" fontId="13" fillId="0" borderId="88" xfId="2" applyNumberFormat="1" applyFont="1" applyBorder="1" applyAlignment="1">
      <alignment horizontal="center" vertical="center"/>
    </xf>
    <xf numFmtId="38" fontId="13" fillId="0" borderId="108" xfId="2" applyFont="1" applyBorder="1" applyAlignment="1">
      <alignment vertical="center"/>
    </xf>
    <xf numFmtId="38" fontId="13" fillId="0" borderId="109" xfId="2" applyFont="1" applyBorder="1" applyAlignment="1">
      <alignment vertical="center"/>
    </xf>
    <xf numFmtId="38" fontId="13" fillId="0" borderId="99" xfId="2" applyFont="1" applyBorder="1" applyAlignment="1">
      <alignment vertical="center"/>
    </xf>
    <xf numFmtId="38" fontId="13" fillId="0" borderId="110" xfId="2" applyFont="1" applyBorder="1" applyAlignment="1">
      <alignment vertical="center"/>
    </xf>
    <xf numFmtId="38" fontId="13" fillId="0" borderId="48" xfId="2" applyFont="1" applyBorder="1" applyAlignment="1">
      <alignment horizontal="center" vertical="center"/>
    </xf>
    <xf numFmtId="10" fontId="13" fillId="0" borderId="99" xfId="3" applyNumberFormat="1" applyFont="1" applyBorder="1" applyAlignment="1">
      <alignment horizontal="right" vertical="center"/>
    </xf>
    <xf numFmtId="0" fontId="13" fillId="0" borderId="108" xfId="1" applyFont="1" applyBorder="1" applyAlignment="1">
      <alignment horizontal="center" vertical="center"/>
    </xf>
    <xf numFmtId="0" fontId="13" fillId="0" borderId="46" xfId="2" applyNumberFormat="1" applyFont="1" applyBorder="1" applyAlignment="1">
      <alignment horizontal="right" vertical="center"/>
    </xf>
    <xf numFmtId="38" fontId="13" fillId="0" borderId="20" xfId="2" applyFont="1" applyBorder="1" applyAlignment="1">
      <alignment horizontal="center" vertical="center"/>
    </xf>
    <xf numFmtId="0" fontId="13" fillId="0" borderId="21" xfId="1" applyFont="1" applyBorder="1" applyAlignment="1">
      <alignment horizontal="center" vertical="center"/>
    </xf>
    <xf numFmtId="0" fontId="13" fillId="0" borderId="89" xfId="2" applyNumberFormat="1" applyFont="1" applyBorder="1" applyAlignment="1">
      <alignment horizontal="center" vertical="center"/>
    </xf>
    <xf numFmtId="38" fontId="13" fillId="0" borderId="11" xfId="2" applyFont="1" applyBorder="1" applyAlignment="1">
      <alignment horizontal="center" vertical="center"/>
    </xf>
    <xf numFmtId="38" fontId="13" fillId="0" borderId="73" xfId="2" applyFont="1" applyBorder="1" applyAlignment="1">
      <alignment horizontal="center" vertical="center"/>
    </xf>
    <xf numFmtId="38" fontId="13" fillId="0" borderId="12" xfId="2" applyFont="1" applyBorder="1" applyAlignment="1">
      <alignment horizontal="center" vertical="center"/>
    </xf>
    <xf numFmtId="38" fontId="13" fillId="0" borderId="15" xfId="2" applyFont="1" applyBorder="1" applyAlignment="1">
      <alignment horizontal="center" vertical="center"/>
    </xf>
    <xf numFmtId="38" fontId="13" fillId="0" borderId="11" xfId="2" applyFont="1" applyBorder="1" applyAlignment="1">
      <alignment horizontal="center" vertical="center"/>
    </xf>
    <xf numFmtId="10" fontId="13" fillId="0" borderId="12" xfId="3" applyNumberFormat="1" applyFont="1" applyBorder="1" applyAlignment="1">
      <alignment horizontal="right" vertical="center"/>
    </xf>
    <xf numFmtId="38" fontId="13" fillId="0" borderId="42" xfId="2" applyFont="1" applyBorder="1" applyAlignment="1">
      <alignment vertical="center"/>
    </xf>
    <xf numFmtId="0" fontId="13" fillId="0" borderId="94" xfId="1" applyFont="1" applyBorder="1" applyAlignment="1">
      <alignment horizontal="center" vertical="center"/>
    </xf>
    <xf numFmtId="0" fontId="13" fillId="0" borderId="13" xfId="2" applyNumberFormat="1" applyFont="1" applyBorder="1" applyAlignment="1">
      <alignment horizontal="right" vertical="center"/>
    </xf>
    <xf numFmtId="38" fontId="13" fillId="0" borderId="14" xfId="2" applyFont="1" applyBorder="1" applyAlignment="1">
      <alignment horizontal="center" vertical="center"/>
    </xf>
    <xf numFmtId="0" fontId="13" fillId="0" borderId="15" xfId="1" applyFont="1" applyBorder="1" applyAlignment="1">
      <alignment horizontal="center" vertical="center"/>
    </xf>
    <xf numFmtId="38" fontId="13" fillId="0" borderId="111" xfId="2" applyFont="1" applyBorder="1" applyAlignment="1">
      <alignment vertical="center"/>
    </xf>
    <xf numFmtId="0" fontId="13" fillId="0" borderId="99" xfId="1" applyFont="1" applyBorder="1" applyAlignment="1">
      <alignment horizontal="center" vertical="center"/>
    </xf>
    <xf numFmtId="38" fontId="13" fillId="0" borderId="95" xfId="2" applyFont="1" applyBorder="1" applyAlignment="1">
      <alignment horizontal="center" vertical="center"/>
    </xf>
    <xf numFmtId="38" fontId="13" fillId="0" borderId="94" xfId="2" applyFont="1" applyBorder="1" applyAlignment="1">
      <alignment horizontal="center" vertical="center"/>
    </xf>
    <xf numFmtId="38" fontId="13" fillId="0" borderId="93" xfId="2" applyFont="1" applyBorder="1" applyAlignment="1">
      <alignment horizontal="center" vertical="center"/>
    </xf>
    <xf numFmtId="10" fontId="13" fillId="0" borderId="94" xfId="2" applyNumberFormat="1" applyFont="1" applyBorder="1" applyAlignment="1">
      <alignment horizontal="center" vertical="center"/>
    </xf>
    <xf numFmtId="0" fontId="13" fillId="0" borderId="88" xfId="1" applyFont="1" applyBorder="1" applyAlignment="1">
      <alignment horizontal="center" vertical="center"/>
    </xf>
    <xf numFmtId="38" fontId="13" fillId="0" borderId="48" xfId="2" applyFont="1" applyBorder="1" applyAlignment="1">
      <alignment vertical="center"/>
    </xf>
    <xf numFmtId="38" fontId="13" fillId="0" borderId="49" xfId="2" applyFont="1" applyBorder="1" applyAlignment="1">
      <alignment vertical="center"/>
    </xf>
    <xf numFmtId="38" fontId="13" fillId="0" borderId="50" xfId="2" applyFont="1" applyBorder="1" applyAlignment="1">
      <alignment vertical="center"/>
    </xf>
    <xf numFmtId="0" fontId="13" fillId="0" borderId="46" xfId="1" applyFont="1" applyBorder="1" applyAlignment="1">
      <alignment horizontal="right" vertical="center"/>
    </xf>
    <xf numFmtId="38" fontId="13" fillId="0" borderId="112" xfId="2" applyFont="1" applyBorder="1" applyAlignment="1">
      <alignment vertical="center"/>
    </xf>
    <xf numFmtId="38" fontId="13" fillId="0" borderId="113" xfId="2" applyFont="1" applyBorder="1" applyAlignment="1">
      <alignment vertical="center"/>
    </xf>
    <xf numFmtId="38" fontId="13" fillId="0" borderId="114" xfId="2" applyFont="1" applyBorder="1" applyAlignment="1">
      <alignment vertical="center"/>
    </xf>
    <xf numFmtId="38" fontId="13" fillId="0" borderId="113" xfId="2" applyFont="1" applyBorder="1" applyAlignment="1">
      <alignment horizontal="right" vertical="center"/>
    </xf>
    <xf numFmtId="0" fontId="13" fillId="0" borderId="113" xfId="1" applyFont="1" applyBorder="1" applyAlignment="1">
      <alignment horizontal="center" vertical="center"/>
    </xf>
    <xf numFmtId="38" fontId="13" fillId="0" borderId="108" xfId="2" applyFont="1" applyFill="1" applyBorder="1" applyAlignment="1">
      <alignment horizontal="right" vertical="center"/>
    </xf>
    <xf numFmtId="38" fontId="13" fillId="0" borderId="109" xfId="2" applyFont="1" applyBorder="1" applyAlignment="1">
      <alignment horizontal="right" vertical="center"/>
    </xf>
    <xf numFmtId="38" fontId="13" fillId="0" borderId="99" xfId="2" applyFont="1" applyBorder="1" applyAlignment="1">
      <alignment horizontal="right" vertical="center"/>
    </xf>
    <xf numFmtId="38" fontId="13" fillId="0" borderId="0" xfId="2" applyFont="1" applyBorder="1" applyAlignment="1">
      <alignment horizontal="right" vertical="center"/>
    </xf>
    <xf numFmtId="38" fontId="13" fillId="0" borderId="111" xfId="2" applyFont="1" applyBorder="1" applyAlignment="1">
      <alignment horizontal="right" vertical="center"/>
    </xf>
    <xf numFmtId="38" fontId="13" fillId="0" borderId="99" xfId="2" quotePrefix="1" applyFont="1" applyFill="1" applyBorder="1" applyAlignment="1">
      <alignment horizontal="right" vertical="center"/>
    </xf>
    <xf numFmtId="38" fontId="13" fillId="0" borderId="111" xfId="2" applyFont="1" applyFill="1" applyBorder="1" applyAlignment="1">
      <alignment horizontal="right" vertical="center"/>
    </xf>
    <xf numFmtId="38" fontId="13" fillId="0" borderId="99" xfId="2" applyFont="1" applyBorder="1" applyAlignment="1">
      <alignment horizontal="center" vertical="center"/>
    </xf>
    <xf numFmtId="38" fontId="13" fillId="0" borderId="95" xfId="2" applyFont="1" applyFill="1" applyBorder="1" applyAlignment="1">
      <alignment horizontal="center" vertical="center"/>
    </xf>
    <xf numFmtId="38" fontId="13" fillId="0" borderId="96" xfId="2" applyFont="1" applyBorder="1" applyAlignment="1">
      <alignment horizontal="center" vertical="center"/>
    </xf>
    <xf numFmtId="38" fontId="13" fillId="0" borderId="94" xfId="2" quotePrefix="1" applyFont="1" applyFill="1" applyBorder="1" applyAlignment="1">
      <alignment horizontal="center" vertical="center"/>
    </xf>
    <xf numFmtId="38" fontId="13" fillId="0" borderId="93" xfId="2" applyFont="1" applyFill="1" applyBorder="1" applyAlignment="1">
      <alignment horizontal="center" vertical="center"/>
    </xf>
    <xf numFmtId="38" fontId="13" fillId="0" borderId="92" xfId="2" applyFont="1" applyBorder="1" applyAlignment="1">
      <alignment horizontal="center" vertical="center"/>
    </xf>
    <xf numFmtId="38" fontId="13" fillId="0" borderId="104" xfId="2" applyFont="1" applyFill="1" applyBorder="1" applyAlignment="1">
      <alignment horizontal="right" vertical="center"/>
    </xf>
    <xf numFmtId="38" fontId="13" fillId="0" borderId="105" xfId="2" applyFont="1" applyBorder="1" applyAlignment="1">
      <alignment horizontal="right" vertical="center"/>
    </xf>
    <xf numFmtId="38" fontId="13" fillId="0" borderId="106" xfId="2" applyFont="1" applyBorder="1" applyAlignment="1">
      <alignment horizontal="right" vertical="center"/>
    </xf>
    <xf numFmtId="38" fontId="13" fillId="0" borderId="115" xfId="2" applyFont="1" applyBorder="1" applyAlignment="1">
      <alignment horizontal="right" vertical="center"/>
    </xf>
    <xf numFmtId="38" fontId="13" fillId="0" borderId="106" xfId="2" quotePrefix="1" applyFont="1" applyFill="1" applyBorder="1" applyAlignment="1">
      <alignment horizontal="right" vertical="center"/>
    </xf>
    <xf numFmtId="38" fontId="13" fillId="0" borderId="115" xfId="2" applyFont="1" applyFill="1" applyBorder="1" applyAlignment="1">
      <alignment horizontal="right" vertical="center"/>
    </xf>
    <xf numFmtId="38" fontId="13" fillId="0" borderId="106" xfId="2" applyFont="1" applyBorder="1" applyAlignment="1">
      <alignment horizontal="center" vertical="center"/>
    </xf>
    <xf numFmtId="38" fontId="13" fillId="0" borderId="48" xfId="2" applyFont="1" applyFill="1" applyBorder="1" applyAlignment="1">
      <alignment horizontal="right" vertical="center"/>
    </xf>
    <xf numFmtId="38" fontId="13" fillId="0" borderId="70" xfId="2" applyFont="1" applyBorder="1" applyAlignment="1">
      <alignment horizontal="right" vertical="center"/>
    </xf>
    <xf numFmtId="38" fontId="13" fillId="0" borderId="49" xfId="2" applyFont="1" applyBorder="1" applyAlignment="1">
      <alignment horizontal="right" vertical="center"/>
    </xf>
    <xf numFmtId="38" fontId="13" fillId="0" borderId="50" xfId="2" applyFont="1" applyBorder="1" applyAlignment="1">
      <alignment horizontal="right" vertical="center"/>
    </xf>
    <xf numFmtId="38" fontId="13" fillId="0" borderId="49" xfId="2" quotePrefix="1" applyFont="1" applyFill="1" applyBorder="1" applyAlignment="1">
      <alignment horizontal="right" vertical="center"/>
    </xf>
    <xf numFmtId="38" fontId="13" fillId="0" borderId="50" xfId="2" applyFont="1" applyFill="1" applyBorder="1" applyAlignment="1">
      <alignment horizontal="right" vertical="center"/>
    </xf>
    <xf numFmtId="38" fontId="13" fillId="0" borderId="46" xfId="2" applyFont="1" applyBorder="1" applyAlignment="1">
      <alignment horizontal="center" vertical="center"/>
    </xf>
    <xf numFmtId="38" fontId="13" fillId="0" borderId="99" xfId="2" applyFont="1" applyFill="1" applyBorder="1" applyAlignment="1">
      <alignment horizontal="right" vertical="center"/>
    </xf>
    <xf numFmtId="38" fontId="13" fillId="0" borderId="94" xfId="2" applyFont="1" applyFill="1" applyBorder="1" applyAlignment="1">
      <alignment horizontal="center" vertical="center"/>
    </xf>
    <xf numFmtId="38" fontId="13" fillId="0" borderId="109" xfId="2" applyFont="1" applyFill="1" applyBorder="1" applyAlignment="1">
      <alignment horizontal="right" vertical="center"/>
    </xf>
    <xf numFmtId="38" fontId="13" fillId="0" borderId="0" xfId="2" applyFont="1" applyFill="1" applyBorder="1" applyAlignment="1">
      <alignment horizontal="right" vertical="center"/>
    </xf>
    <xf numFmtId="0" fontId="13" fillId="0" borderId="20" xfId="1" applyFont="1" applyBorder="1" applyAlignment="1">
      <alignment vertical="center"/>
    </xf>
    <xf numFmtId="38" fontId="13" fillId="0" borderId="96" xfId="2" applyFont="1" applyFill="1" applyBorder="1" applyAlignment="1">
      <alignment horizontal="center" vertical="center"/>
    </xf>
    <xf numFmtId="38" fontId="13" fillId="0" borderId="0" xfId="2" applyFont="1" applyFill="1" applyBorder="1" applyAlignment="1">
      <alignment horizontal="center" vertical="center"/>
    </xf>
    <xf numFmtId="38" fontId="13" fillId="0" borderId="51" xfId="2" applyFont="1" applyBorder="1" applyAlignment="1">
      <alignment horizontal="center" vertical="center"/>
    </xf>
    <xf numFmtId="0" fontId="13" fillId="0" borderId="0" xfId="1" applyFont="1" applyAlignment="1">
      <alignment vertical="center"/>
    </xf>
    <xf numFmtId="38" fontId="13" fillId="0" borderId="72" xfId="2" applyFont="1" applyBorder="1" applyAlignment="1">
      <alignment horizontal="center" vertical="center"/>
    </xf>
    <xf numFmtId="0" fontId="13" fillId="0" borderId="21" xfId="1" applyFont="1" applyBorder="1" applyAlignment="1">
      <alignment vertical="center"/>
    </xf>
    <xf numFmtId="0" fontId="13" fillId="0" borderId="19" xfId="1" applyFont="1" applyBorder="1" applyAlignment="1">
      <alignment vertical="center"/>
    </xf>
    <xf numFmtId="38" fontId="13" fillId="0" borderId="37" xfId="2" applyFont="1" applyBorder="1" applyAlignment="1">
      <alignment horizontal="center" vertical="center"/>
    </xf>
    <xf numFmtId="0" fontId="13" fillId="0" borderId="15" xfId="1" applyFont="1" applyBorder="1" applyAlignment="1">
      <alignment vertical="center"/>
    </xf>
    <xf numFmtId="0" fontId="13" fillId="0" borderId="101" xfId="1" applyFont="1" applyBorder="1" applyAlignment="1">
      <alignment horizontal="center" vertical="center"/>
    </xf>
    <xf numFmtId="38" fontId="13" fillId="0" borderId="23" xfId="2" applyFont="1" applyFill="1" applyBorder="1" applyAlignment="1">
      <alignment horizontal="center" vertical="center"/>
    </xf>
    <xf numFmtId="38" fontId="27" fillId="0" borderId="116" xfId="2" applyFont="1" applyFill="1" applyBorder="1" applyAlignment="1">
      <alignment horizontal="center" vertical="center"/>
    </xf>
    <xf numFmtId="38" fontId="25" fillId="0" borderId="116" xfId="2" applyFont="1" applyFill="1" applyBorder="1" applyAlignment="1">
      <alignment horizontal="center" vertical="center"/>
    </xf>
    <xf numFmtId="38" fontId="13" fillId="0" borderId="24" xfId="2" applyFont="1" applyFill="1" applyBorder="1" applyAlignment="1">
      <alignment horizontal="center" vertical="center"/>
    </xf>
    <xf numFmtId="38" fontId="27" fillId="0" borderId="24" xfId="2" applyFont="1" applyFill="1" applyBorder="1" applyAlignment="1">
      <alignment horizontal="center" vertical="center"/>
    </xf>
    <xf numFmtId="38" fontId="25" fillId="0" borderId="24" xfId="2" applyFont="1" applyFill="1" applyBorder="1" applyAlignment="1">
      <alignment horizontal="center" vertical="center"/>
    </xf>
    <xf numFmtId="38" fontId="25" fillId="0" borderId="25" xfId="2" applyFont="1" applyFill="1" applyBorder="1" applyAlignment="1">
      <alignment horizontal="center" vertical="center"/>
    </xf>
    <xf numFmtId="38" fontId="13" fillId="0" borderId="23" xfId="2" applyFont="1" applyBorder="1" applyAlignment="1">
      <alignment horizontal="center" vertical="center"/>
    </xf>
    <xf numFmtId="38" fontId="13" fillId="0" borderId="24" xfId="2" applyFont="1" applyBorder="1" applyAlignment="1">
      <alignment horizontal="center" vertical="center"/>
    </xf>
    <xf numFmtId="38" fontId="13" fillId="0" borderId="25" xfId="2" applyFont="1" applyBorder="1" applyAlignment="1">
      <alignment horizontal="center" vertical="center"/>
    </xf>
    <xf numFmtId="0" fontId="13" fillId="0" borderId="76" xfId="1" applyFont="1" applyBorder="1" applyAlignment="1">
      <alignment horizontal="left" vertical="justify" wrapText="1"/>
    </xf>
    <xf numFmtId="0" fontId="13" fillId="0" borderId="61" xfId="1" applyFont="1" applyBorder="1" applyAlignment="1">
      <alignment horizontal="left" vertical="justify" wrapText="1"/>
    </xf>
    <xf numFmtId="0" fontId="13" fillId="0" borderId="63" xfId="2" applyNumberFormat="1" applyFont="1" applyBorder="1" applyAlignment="1">
      <alignment horizontal="left" vertical="justify" wrapText="1"/>
    </xf>
    <xf numFmtId="38" fontId="8" fillId="0" borderId="0" xfId="2" applyFont="1" applyBorder="1" applyAlignment="1">
      <alignment horizontal="right" vertical="center"/>
    </xf>
    <xf numFmtId="38" fontId="25" fillId="0" borderId="0" xfId="2" applyFont="1" applyBorder="1" applyAlignment="1">
      <alignment vertical="center"/>
    </xf>
    <xf numFmtId="0" fontId="25" fillId="0" borderId="0" xfId="2" applyNumberFormat="1" applyFont="1" applyBorder="1" applyAlignment="1">
      <alignment horizontal="right" vertical="center"/>
    </xf>
    <xf numFmtId="38" fontId="11" fillId="0" borderId="0" xfId="2" applyFont="1" applyBorder="1" applyAlignment="1">
      <alignment horizontal="center" vertical="center"/>
    </xf>
    <xf numFmtId="38" fontId="28" fillId="0" borderId="0" xfId="2" applyFont="1" applyBorder="1" applyAlignment="1">
      <alignment horizontal="center" vertical="center"/>
    </xf>
    <xf numFmtId="38" fontId="28" fillId="0" borderId="0" xfId="2" applyFont="1" applyBorder="1" applyAlignment="1">
      <alignment horizontal="center" vertical="center"/>
    </xf>
    <xf numFmtId="0" fontId="10" fillId="0" borderId="0" xfId="1" applyFont="1"/>
    <xf numFmtId="0" fontId="10" fillId="0" borderId="0" xfId="1" applyFont="1" applyAlignment="1">
      <alignment horizontal="left" vertical="center"/>
    </xf>
    <xf numFmtId="0" fontId="10" fillId="0" borderId="0" xfId="1" applyFont="1" applyAlignment="1">
      <alignment horizontal="right" vertical="center"/>
    </xf>
    <xf numFmtId="0" fontId="13" fillId="0" borderId="0" xfId="1" applyFont="1" applyAlignment="1">
      <alignment horizontal="center" vertical="center"/>
    </xf>
    <xf numFmtId="179" fontId="10" fillId="0" borderId="31" xfId="1" applyNumberFormat="1" applyFont="1" applyBorder="1" applyAlignment="1">
      <alignment horizontal="right" vertical="center"/>
    </xf>
    <xf numFmtId="179" fontId="10" fillId="0" borderId="3" xfId="1" applyNumberFormat="1" applyFont="1" applyBorder="1" applyAlignment="1">
      <alignment horizontal="right" vertical="center"/>
    </xf>
    <xf numFmtId="0" fontId="10" fillId="0" borderId="3" xfId="1" applyFont="1" applyBorder="1" applyAlignment="1">
      <alignment horizontal="center" vertical="center"/>
    </xf>
    <xf numFmtId="0" fontId="10" fillId="0" borderId="4" xfId="1" applyFont="1" applyBorder="1" applyAlignment="1">
      <alignment horizontal="center" vertical="center"/>
    </xf>
    <xf numFmtId="179" fontId="10" fillId="0" borderId="6" xfId="1" applyNumberFormat="1" applyFont="1" applyBorder="1" applyAlignment="1">
      <alignment horizontal="right" vertical="center"/>
    </xf>
    <xf numFmtId="179" fontId="10" fillId="0" borderId="7" xfId="1" applyNumberFormat="1" applyFont="1" applyBorder="1" applyAlignment="1">
      <alignment horizontal="right" vertical="center"/>
    </xf>
    <xf numFmtId="0" fontId="10" fillId="0" borderId="9" xfId="1" applyFont="1" applyBorder="1" applyAlignment="1">
      <alignment horizontal="center" vertical="center"/>
    </xf>
    <xf numFmtId="0" fontId="13" fillId="0" borderId="10" xfId="1" applyFont="1" applyBorder="1" applyAlignment="1">
      <alignment horizontal="center" vertical="center"/>
    </xf>
    <xf numFmtId="179" fontId="10" fillId="0" borderId="58" xfId="1" applyNumberFormat="1" applyFont="1" applyBorder="1" applyAlignment="1">
      <alignment vertical="center"/>
    </xf>
    <xf numFmtId="179" fontId="10" fillId="0" borderId="117" xfId="1" applyNumberFormat="1" applyFont="1" applyBorder="1" applyAlignment="1">
      <alignment vertical="center"/>
    </xf>
    <xf numFmtId="0" fontId="10" fillId="0" borderId="117" xfId="1" applyFont="1" applyBorder="1" applyAlignment="1">
      <alignment horizontal="center" vertical="center"/>
    </xf>
    <xf numFmtId="0" fontId="10" fillId="0" borderId="59" xfId="1" applyFont="1" applyBorder="1" applyAlignment="1">
      <alignment horizontal="center" vertical="center"/>
    </xf>
    <xf numFmtId="0" fontId="13" fillId="0" borderId="60" xfId="1" applyFont="1" applyBorder="1" applyAlignment="1">
      <alignment horizontal="center" vertical="center"/>
    </xf>
    <xf numFmtId="38" fontId="10" fillId="0" borderId="37" xfId="2" applyFont="1" applyFill="1" applyBorder="1" applyAlignment="1">
      <alignment horizontal="right" vertical="center"/>
    </xf>
    <xf numFmtId="38" fontId="10" fillId="0" borderId="18" xfId="2" applyFont="1" applyBorder="1" applyAlignment="1">
      <alignment vertical="center"/>
    </xf>
    <xf numFmtId="38" fontId="13" fillId="0" borderId="18" xfId="2" applyFont="1" applyBorder="1" applyAlignment="1">
      <alignment vertical="center"/>
    </xf>
    <xf numFmtId="0" fontId="10" fillId="0" borderId="18" xfId="1" applyFont="1" applyBorder="1" applyAlignment="1">
      <alignment horizontal="right" vertical="center"/>
    </xf>
    <xf numFmtId="38" fontId="10" fillId="0" borderId="51" xfId="2" applyFont="1" applyFill="1" applyBorder="1" applyAlignment="1">
      <alignment horizontal="right" vertical="center"/>
    </xf>
    <xf numFmtId="38" fontId="10" fillId="0" borderId="46" xfId="2" applyFont="1" applyBorder="1" applyAlignment="1">
      <alignment vertical="center"/>
    </xf>
    <xf numFmtId="38" fontId="13" fillId="0" borderId="46" xfId="2" applyFont="1" applyBorder="1" applyAlignment="1">
      <alignment vertical="center"/>
    </xf>
    <xf numFmtId="38" fontId="10" fillId="0" borderId="49" xfId="2" applyFont="1" applyBorder="1" applyAlignment="1">
      <alignment vertical="center"/>
    </xf>
    <xf numFmtId="0" fontId="10" fillId="0" borderId="20" xfId="1" applyFont="1" applyBorder="1" applyAlignment="1">
      <alignment horizontal="right" vertical="center"/>
    </xf>
    <xf numFmtId="38" fontId="10" fillId="0" borderId="17" xfId="2" applyFont="1" applyBorder="1" applyAlignment="1">
      <alignment vertical="center"/>
    </xf>
    <xf numFmtId="38" fontId="10" fillId="0" borderId="72" xfId="2" applyFont="1" applyFill="1" applyBorder="1" applyAlignment="1">
      <alignment horizontal="right" vertical="center"/>
    </xf>
    <xf numFmtId="38" fontId="10" fillId="0" borderId="13" xfId="2" applyFont="1" applyBorder="1" applyAlignment="1">
      <alignment vertical="center"/>
    </xf>
    <xf numFmtId="38" fontId="10" fillId="0" borderId="12" xfId="2" applyFont="1" applyBorder="1" applyAlignment="1">
      <alignment vertical="center"/>
    </xf>
    <xf numFmtId="38" fontId="13" fillId="0" borderId="13" xfId="2" applyFont="1" applyBorder="1" applyAlignment="1">
      <alignment vertical="center"/>
    </xf>
    <xf numFmtId="0" fontId="10" fillId="0" borderId="14" xfId="1" applyFont="1" applyBorder="1" applyAlignment="1">
      <alignment horizontal="right" vertical="center"/>
    </xf>
    <xf numFmtId="0" fontId="10" fillId="0" borderId="14" xfId="1" applyFont="1" applyBorder="1" applyAlignment="1">
      <alignment horizontal="center" vertical="center"/>
    </xf>
    <xf numFmtId="0" fontId="10" fillId="0" borderId="15" xfId="1" applyFont="1" applyBorder="1" applyAlignment="1">
      <alignment horizontal="center" vertical="center"/>
    </xf>
    <xf numFmtId="38" fontId="10" fillId="0" borderId="20" xfId="2" applyFont="1" applyBorder="1" applyAlignment="1">
      <alignment vertical="center"/>
    </xf>
    <xf numFmtId="38" fontId="10" fillId="0" borderId="0" xfId="2" applyFont="1" applyBorder="1" applyAlignment="1">
      <alignment vertical="center"/>
    </xf>
    <xf numFmtId="38" fontId="13" fillId="0" borderId="17" xfId="2" applyFont="1" applyBorder="1" applyAlignment="1">
      <alignment vertical="center"/>
    </xf>
    <xf numFmtId="38" fontId="10" fillId="0" borderId="14" xfId="2" applyFont="1" applyBorder="1" applyAlignment="1">
      <alignment vertical="center"/>
    </xf>
    <xf numFmtId="38" fontId="13" fillId="0" borderId="12" xfId="2" applyFont="1" applyBorder="1" applyAlignment="1">
      <alignment vertical="center"/>
    </xf>
    <xf numFmtId="38" fontId="10" fillId="0" borderId="18" xfId="2" applyFont="1" applyBorder="1" applyAlignment="1">
      <alignment horizontal="right" vertical="center"/>
    </xf>
    <xf numFmtId="38" fontId="10" fillId="0" borderId="17" xfId="2" applyFont="1" applyBorder="1" applyAlignment="1">
      <alignment horizontal="right" vertical="center"/>
    </xf>
    <xf numFmtId="38" fontId="10" fillId="0" borderId="11" xfId="2" applyFont="1" applyFill="1" applyBorder="1" applyAlignment="1">
      <alignment horizontal="right" vertical="center"/>
    </xf>
    <xf numFmtId="38" fontId="10" fillId="0" borderId="73" xfId="2" applyFont="1" applyBorder="1" applyAlignment="1">
      <alignment vertical="center"/>
    </xf>
    <xf numFmtId="38" fontId="10" fillId="0" borderId="12" xfId="2" applyFont="1" applyBorder="1" applyAlignment="1">
      <alignment horizontal="right" vertical="center"/>
    </xf>
    <xf numFmtId="38" fontId="10" fillId="0" borderId="48" xfId="2" applyFont="1" applyFill="1" applyBorder="1" applyAlignment="1">
      <alignment horizontal="right" vertical="center"/>
    </xf>
    <xf numFmtId="38" fontId="10" fillId="0" borderId="70" xfId="2" applyFont="1" applyBorder="1" applyAlignment="1">
      <alignment vertical="center"/>
    </xf>
    <xf numFmtId="38" fontId="10" fillId="0" borderId="49" xfId="2" applyFont="1" applyBorder="1" applyAlignment="1">
      <alignment horizontal="right" vertical="center"/>
    </xf>
    <xf numFmtId="0" fontId="10" fillId="0" borderId="46" xfId="1" applyFont="1" applyBorder="1" applyAlignment="1">
      <alignment horizontal="right" vertical="center"/>
    </xf>
    <xf numFmtId="38" fontId="10" fillId="0" borderId="16" xfId="2" applyFont="1" applyFill="1" applyBorder="1" applyAlignment="1">
      <alignment horizontal="right" vertical="center"/>
    </xf>
    <xf numFmtId="38" fontId="10" fillId="0" borderId="71" xfId="2" applyFont="1" applyBorder="1" applyAlignment="1">
      <alignment vertical="center"/>
    </xf>
    <xf numFmtId="0" fontId="10" fillId="0" borderId="19" xfId="1" applyFont="1" applyBorder="1" applyAlignment="1">
      <alignment horizontal="right" vertical="center"/>
    </xf>
    <xf numFmtId="38" fontId="10" fillId="0" borderId="17" xfId="2" applyFont="1" applyFill="1" applyBorder="1" applyAlignment="1">
      <alignment vertical="center"/>
    </xf>
    <xf numFmtId="0" fontId="10" fillId="0" borderId="48" xfId="1" applyFont="1" applyBorder="1" applyAlignment="1">
      <alignment horizontal="right" vertical="center"/>
    </xf>
    <xf numFmtId="38" fontId="10" fillId="0" borderId="70" xfId="2" applyFont="1" applyBorder="1" applyAlignment="1">
      <alignment horizontal="right" vertical="center"/>
    </xf>
    <xf numFmtId="0" fontId="10" fillId="0" borderId="11" xfId="1" applyFont="1" applyBorder="1" applyAlignment="1">
      <alignment horizontal="right" vertical="center"/>
    </xf>
    <xf numFmtId="38" fontId="10" fillId="0" borderId="71" xfId="2" applyFont="1" applyBorder="1" applyAlignment="1">
      <alignment horizontal="right" vertical="center"/>
    </xf>
    <xf numFmtId="0" fontId="13" fillId="0" borderId="48" xfId="1" applyFont="1" applyBorder="1" applyAlignment="1">
      <alignment horizontal="center" vertical="center" wrapText="1"/>
    </xf>
    <xf numFmtId="0" fontId="13" fillId="0" borderId="49" xfId="1" applyFont="1" applyBorder="1" applyAlignment="1">
      <alignment horizontal="center" vertical="center" wrapText="1"/>
    </xf>
    <xf numFmtId="0" fontId="10" fillId="0" borderId="49" xfId="1" applyFont="1" applyBorder="1" applyAlignment="1">
      <alignment horizontal="center" vertical="center"/>
    </xf>
    <xf numFmtId="0" fontId="29" fillId="0" borderId="49" xfId="1" applyFont="1" applyBorder="1" applyAlignment="1">
      <alignment horizontal="center"/>
    </xf>
    <xf numFmtId="0" fontId="30" fillId="0" borderId="70" xfId="1" applyFont="1" applyBorder="1" applyAlignment="1">
      <alignment horizontal="center" vertical="center" wrapText="1"/>
    </xf>
    <xf numFmtId="0" fontId="30" fillId="0" borderId="49" xfId="1" applyFont="1" applyBorder="1" applyAlignment="1">
      <alignment horizontal="center" vertical="center" wrapText="1"/>
    </xf>
    <xf numFmtId="0" fontId="29" fillId="0" borderId="46" xfId="1" applyFont="1" applyBorder="1" applyAlignment="1">
      <alignment horizontal="center"/>
    </xf>
    <xf numFmtId="0" fontId="10" fillId="0" borderId="49" xfId="1" applyFont="1" applyBorder="1" applyAlignment="1">
      <alignment horizontal="center" vertical="center"/>
    </xf>
    <xf numFmtId="0" fontId="10" fillId="0" borderId="70" xfId="1" applyFont="1" applyBorder="1" applyAlignment="1">
      <alignment horizontal="center" vertical="center"/>
    </xf>
    <xf numFmtId="0" fontId="10" fillId="0" borderId="46" xfId="1" applyFont="1" applyBorder="1" applyAlignment="1">
      <alignment horizontal="center" vertical="center"/>
    </xf>
    <xf numFmtId="0" fontId="10" fillId="0" borderId="21" xfId="1" applyFont="1" applyBorder="1" applyAlignment="1">
      <alignment horizontal="center" vertical="center"/>
    </xf>
    <xf numFmtId="0" fontId="13" fillId="0" borderId="16" xfId="1" applyFont="1" applyBorder="1" applyAlignment="1">
      <alignment horizontal="center" vertical="center" wrapText="1"/>
    </xf>
    <xf numFmtId="0" fontId="13" fillId="0" borderId="17" xfId="1" applyFont="1" applyBorder="1" applyAlignment="1">
      <alignment horizontal="center" vertical="center" wrapText="1"/>
    </xf>
    <xf numFmtId="0" fontId="10" fillId="0" borderId="17" xfId="1" applyFont="1" applyBorder="1" applyAlignment="1">
      <alignment horizontal="center" vertical="center"/>
    </xf>
    <xf numFmtId="0" fontId="10" fillId="0" borderId="17" xfId="1" applyFont="1" applyBorder="1" applyAlignment="1">
      <alignment horizontal="center" vertical="center"/>
    </xf>
    <xf numFmtId="0" fontId="10" fillId="0" borderId="71" xfId="1" applyFont="1" applyBorder="1" applyAlignment="1">
      <alignment horizontal="center" vertical="center" wrapText="1"/>
    </xf>
    <xf numFmtId="0" fontId="10" fillId="0" borderId="12" xfId="1" applyFont="1" applyBorder="1" applyAlignment="1">
      <alignment horizontal="center" vertical="center" wrapText="1"/>
    </xf>
    <xf numFmtId="0" fontId="10" fillId="0" borderId="12" xfId="1" applyFont="1" applyBorder="1" applyAlignment="1">
      <alignment horizontal="center" vertical="center"/>
    </xf>
    <xf numFmtId="0" fontId="10" fillId="0" borderId="18" xfId="1" applyFont="1" applyBorder="1" applyAlignment="1">
      <alignment horizontal="center" vertical="center"/>
    </xf>
    <xf numFmtId="0" fontId="10" fillId="0" borderId="12" xfId="1" applyFont="1" applyBorder="1" applyAlignment="1">
      <alignment horizontal="center" vertical="center"/>
    </xf>
    <xf numFmtId="0" fontId="10" fillId="0" borderId="71" xfId="1" applyFont="1" applyBorder="1" applyAlignment="1">
      <alignment horizontal="left" vertical="center"/>
    </xf>
    <xf numFmtId="0" fontId="10" fillId="0" borderId="18" xfId="1" applyFont="1" applyBorder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10" fillId="0" borderId="19" xfId="1" applyFont="1" applyBorder="1" applyAlignment="1">
      <alignment horizontal="center" vertical="center"/>
    </xf>
    <xf numFmtId="0" fontId="13" fillId="0" borderId="75" xfId="1" applyFont="1" applyBorder="1" applyAlignment="1">
      <alignment horizontal="center" vertical="center" wrapText="1"/>
    </xf>
    <xf numFmtId="0" fontId="13" fillId="0" borderId="78" xfId="1" applyFont="1" applyBorder="1" applyAlignment="1">
      <alignment horizontal="center" vertical="center" wrapText="1"/>
    </xf>
    <xf numFmtId="0" fontId="10" fillId="0" borderId="78" xfId="1" applyFont="1" applyBorder="1" applyAlignment="1">
      <alignment horizontal="center" vertical="center"/>
    </xf>
    <xf numFmtId="0" fontId="10" fillId="0" borderId="78" xfId="1" applyFont="1" applyBorder="1" applyAlignment="1">
      <alignment horizontal="center" vertical="center"/>
    </xf>
    <xf numFmtId="0" fontId="10" fillId="0" borderId="77" xfId="1" applyFont="1" applyBorder="1" applyAlignment="1">
      <alignment horizontal="center" vertical="center" wrapText="1"/>
    </xf>
    <xf numFmtId="0" fontId="10" fillId="0" borderId="117" xfId="1" applyFont="1" applyBorder="1" applyAlignment="1">
      <alignment horizontal="center" vertical="center" wrapText="1"/>
    </xf>
    <xf numFmtId="0" fontId="10" fillId="0" borderId="59" xfId="1" applyFont="1" applyBorder="1" applyAlignment="1">
      <alignment horizontal="center" vertical="center" wrapText="1"/>
    </xf>
    <xf numFmtId="0" fontId="10" fillId="0" borderId="116" xfId="1" applyFont="1" applyBorder="1" applyAlignment="1">
      <alignment horizontal="center" vertical="center" wrapText="1"/>
    </xf>
    <xf numFmtId="0" fontId="10" fillId="0" borderId="116" xfId="1" applyFont="1" applyBorder="1" applyAlignment="1">
      <alignment horizontal="center" vertical="center"/>
    </xf>
    <xf numFmtId="0" fontId="10" fillId="0" borderId="76" xfId="1" applyFont="1" applyBorder="1" applyAlignment="1">
      <alignment vertical="center"/>
    </xf>
    <xf numFmtId="0" fontId="10" fillId="0" borderId="77" xfId="1" applyFont="1" applyBorder="1" applyAlignment="1">
      <alignment vertical="center"/>
    </xf>
    <xf numFmtId="0" fontId="10" fillId="0" borderId="61" xfId="1" applyFont="1" applyBorder="1" applyAlignment="1">
      <alignment horizontal="center" vertical="center"/>
    </xf>
    <xf numFmtId="0" fontId="10" fillId="0" borderId="76" xfId="1" applyFont="1" applyBorder="1" applyAlignment="1">
      <alignment horizontal="center" vertical="center"/>
    </xf>
    <xf numFmtId="0" fontId="10" fillId="0" borderId="63" xfId="1" applyFont="1" applyBorder="1" applyAlignment="1">
      <alignment horizontal="center" vertical="center"/>
    </xf>
    <xf numFmtId="0" fontId="11" fillId="0" borderId="0" xfId="1" applyFont="1" applyAlignment="1">
      <alignment horizontal="center"/>
    </xf>
    <xf numFmtId="0" fontId="11" fillId="0" borderId="4" xfId="1" applyFont="1" applyBorder="1" applyAlignment="1">
      <alignment horizontal="center"/>
    </xf>
    <xf numFmtId="0" fontId="28" fillId="0" borderId="0" xfId="1" applyFont="1" applyAlignment="1">
      <alignment horizontal="center"/>
    </xf>
    <xf numFmtId="0" fontId="7" fillId="0" borderId="0" xfId="1" applyAlignment="1">
      <alignment horizontal="center"/>
    </xf>
    <xf numFmtId="180" fontId="7" fillId="0" borderId="0" xfId="1" applyNumberFormat="1"/>
    <xf numFmtId="38" fontId="0" fillId="0" borderId="0" xfId="2" applyFont="1" applyBorder="1"/>
    <xf numFmtId="176" fontId="7" fillId="0" borderId="0" xfId="1" applyNumberFormat="1"/>
    <xf numFmtId="0" fontId="20" fillId="0" borderId="5" xfId="1" applyFont="1" applyBorder="1"/>
    <xf numFmtId="0" fontId="20" fillId="0" borderId="19" xfId="1" applyFont="1" applyBorder="1"/>
    <xf numFmtId="0" fontId="20" fillId="0" borderId="15" xfId="1" applyFont="1" applyBorder="1"/>
    <xf numFmtId="0" fontId="20" fillId="0" borderId="21" xfId="1" applyFont="1" applyBorder="1"/>
    <xf numFmtId="0" fontId="20" fillId="0" borderId="48" xfId="1" applyFont="1" applyBorder="1" applyAlignment="1">
      <alignment horizontal="center"/>
    </xf>
    <xf numFmtId="0" fontId="20" fillId="0" borderId="50" xfId="1" applyFont="1" applyBorder="1" applyAlignment="1">
      <alignment horizontal="center" vertical="center"/>
    </xf>
    <xf numFmtId="0" fontId="21" fillId="0" borderId="7" xfId="1" applyFont="1" applyBorder="1" applyAlignment="1">
      <alignment horizontal="center" vertical="center"/>
    </xf>
    <xf numFmtId="0" fontId="20" fillId="0" borderId="75" xfId="1" applyFont="1" applyBorder="1" applyAlignment="1">
      <alignment horizontal="center" vertical="center"/>
    </xf>
    <xf numFmtId="0" fontId="31" fillId="0" borderId="0" xfId="1" applyFont="1" applyAlignment="1">
      <alignment horizontal="center"/>
    </xf>
    <xf numFmtId="0" fontId="12" fillId="0" borderId="0" xfId="1" applyFont="1" applyAlignment="1">
      <alignment horizontal="center"/>
    </xf>
    <xf numFmtId="0" fontId="11" fillId="0" borderId="0" xfId="1" applyFont="1" applyAlignment="1">
      <alignment horizontal="center"/>
    </xf>
    <xf numFmtId="182" fontId="7" fillId="0" borderId="0" xfId="1" applyNumberFormat="1"/>
    <xf numFmtId="179" fontId="7" fillId="0" borderId="0" xfId="1" applyNumberFormat="1"/>
    <xf numFmtId="0" fontId="18" fillId="0" borderId="0" xfId="1" applyFont="1" applyAlignment="1">
      <alignment horizontal="center" vertical="center"/>
    </xf>
    <xf numFmtId="0" fontId="18" fillId="0" borderId="0" xfId="1" applyFont="1" applyAlignment="1">
      <alignment horizontal="left" vertical="center"/>
    </xf>
    <xf numFmtId="0" fontId="18" fillId="0" borderId="0" xfId="1" applyFont="1" applyAlignment="1">
      <alignment horizontal="right" vertical="center"/>
    </xf>
    <xf numFmtId="176" fontId="20" fillId="0" borderId="0" xfId="3" applyNumberFormat="1" applyFont="1" applyBorder="1"/>
    <xf numFmtId="0" fontId="20" fillId="0" borderId="19" xfId="1" applyFont="1" applyBorder="1" applyAlignment="1">
      <alignment horizontal="right"/>
    </xf>
    <xf numFmtId="0" fontId="7" fillId="0" borderId="4" xfId="1" applyBorder="1" applyAlignment="1">
      <alignment horizontal="right"/>
    </xf>
    <xf numFmtId="0" fontId="20" fillId="0" borderId="78" xfId="1" applyFont="1" applyBorder="1" applyAlignment="1">
      <alignment horizontal="center" vertical="center"/>
    </xf>
    <xf numFmtId="0" fontId="20" fillId="0" borderId="49" xfId="1" applyFont="1" applyBorder="1" applyAlignment="1">
      <alignment horizontal="center" vertical="center"/>
    </xf>
    <xf numFmtId="0" fontId="7" fillId="0" borderId="0" xfId="1" applyFont="1"/>
    <xf numFmtId="0" fontId="7" fillId="0" borderId="0" xfId="1" applyFont="1" applyAlignment="1">
      <alignment horizontal="right"/>
    </xf>
    <xf numFmtId="0" fontId="7" fillId="0" borderId="120" xfId="1" applyFont="1" applyBorder="1" applyAlignment="1">
      <alignment horizontal="center" vertical="center"/>
    </xf>
    <xf numFmtId="0" fontId="7" fillId="0" borderId="119" xfId="1" applyFont="1" applyBorder="1" applyAlignment="1">
      <alignment horizontal="center" vertical="center"/>
    </xf>
    <xf numFmtId="0" fontId="7" fillId="0" borderId="118" xfId="1" applyFont="1" applyBorder="1" applyAlignment="1">
      <alignment horizontal="center" vertical="center"/>
    </xf>
    <xf numFmtId="0" fontId="7" fillId="0" borderId="63" xfId="1" applyFont="1" applyBorder="1" applyAlignment="1">
      <alignment horizontal="center" vertical="center"/>
    </xf>
    <xf numFmtId="0" fontId="7" fillId="0" borderId="61" xfId="1" applyFont="1" applyBorder="1" applyAlignment="1">
      <alignment horizontal="center" vertical="center"/>
    </xf>
    <xf numFmtId="0" fontId="7" fillId="0" borderId="76" xfId="1" applyFont="1" applyBorder="1" applyAlignment="1">
      <alignment horizontal="center" vertical="center"/>
    </xf>
    <xf numFmtId="0" fontId="7" fillId="0" borderId="78" xfId="1" applyFont="1" applyBorder="1" applyAlignment="1">
      <alignment horizontal="center" vertical="center" wrapText="1"/>
    </xf>
    <xf numFmtId="0" fontId="7" fillId="0" borderId="116" xfId="1" applyFont="1" applyBorder="1" applyAlignment="1">
      <alignment horizontal="center" vertical="center"/>
    </xf>
    <xf numFmtId="0" fontId="7" fillId="0" borderId="117" xfId="1" applyFont="1" applyBorder="1" applyAlignment="1">
      <alignment horizontal="center" vertical="center"/>
    </xf>
    <xf numFmtId="0" fontId="7" fillId="0" borderId="77" xfId="1" applyFont="1" applyBorder="1" applyAlignment="1">
      <alignment horizontal="center" vertical="center"/>
    </xf>
    <xf numFmtId="0" fontId="7" fillId="0" borderId="75" xfId="1" applyFont="1" applyBorder="1" applyAlignment="1">
      <alignment horizontal="center" vertical="center" wrapText="1"/>
    </xf>
    <xf numFmtId="0" fontId="7" fillId="0" borderId="21" xfId="1" applyFont="1" applyBorder="1" applyAlignment="1">
      <alignment horizontal="center" vertical="center"/>
    </xf>
    <xf numFmtId="0" fontId="7" fillId="0" borderId="20" xfId="1" applyFont="1" applyBorder="1" applyAlignment="1">
      <alignment horizontal="center" vertical="center"/>
    </xf>
    <xf numFmtId="0" fontId="7" fillId="0" borderId="46" xfId="1" applyFont="1" applyBorder="1" applyAlignment="1">
      <alignment horizontal="center" vertical="center"/>
    </xf>
    <xf numFmtId="0" fontId="7" fillId="0" borderId="49" xfId="1" applyFont="1" applyBorder="1" applyAlignment="1">
      <alignment horizontal="center" vertical="center" wrapText="1"/>
    </xf>
    <xf numFmtId="0" fontId="7" fillId="0" borderId="7" xfId="1" applyFont="1" applyBorder="1" applyAlignment="1">
      <alignment horizontal="center" vertical="center"/>
    </xf>
    <xf numFmtId="0" fontId="7" fillId="0" borderId="71" xfId="1" applyFont="1" applyBorder="1" applyAlignment="1">
      <alignment horizontal="center" vertical="center"/>
    </xf>
    <xf numFmtId="0" fontId="7" fillId="0" borderId="48" xfId="1" applyFont="1" applyBorder="1" applyAlignment="1">
      <alignment horizontal="center" vertical="center" wrapText="1"/>
    </xf>
    <xf numFmtId="0" fontId="7" fillId="0" borderId="18" xfId="1" applyFont="1" applyBorder="1"/>
    <xf numFmtId="181" fontId="7" fillId="0" borderId="12" xfId="1" applyNumberFormat="1" applyFont="1" applyBorder="1"/>
    <xf numFmtId="181" fontId="7" fillId="0" borderId="0" xfId="1" applyNumberFormat="1" applyFont="1"/>
    <xf numFmtId="2" fontId="7" fillId="0" borderId="12" xfId="1" applyNumberFormat="1" applyFont="1" applyBorder="1"/>
    <xf numFmtId="176" fontId="7" fillId="0" borderId="16" xfId="1" applyNumberFormat="1" applyFont="1" applyBorder="1"/>
    <xf numFmtId="181" fontId="7" fillId="0" borderId="17" xfId="1" applyNumberFormat="1" applyFont="1" applyBorder="1"/>
    <xf numFmtId="2" fontId="7" fillId="0" borderId="17" xfId="1" applyNumberFormat="1" applyFont="1" applyBorder="1"/>
    <xf numFmtId="2" fontId="7" fillId="0" borderId="0" xfId="1" applyNumberFormat="1" applyFont="1"/>
    <xf numFmtId="0" fontId="7" fillId="0" borderId="20" xfId="1" applyFont="1" applyBorder="1"/>
    <xf numFmtId="0" fontId="7" fillId="0" borderId="46" xfId="1" applyFont="1" applyBorder="1"/>
    <xf numFmtId="181" fontId="7" fillId="0" borderId="49" xfId="1" applyNumberFormat="1" applyFont="1" applyBorder="1"/>
    <xf numFmtId="181" fontId="7" fillId="0" borderId="20" xfId="1" applyNumberFormat="1" applyFont="1" applyBorder="1"/>
    <xf numFmtId="2" fontId="7" fillId="0" borderId="49" xfId="1" applyNumberFormat="1" applyFont="1" applyBorder="1"/>
    <xf numFmtId="176" fontId="7" fillId="0" borderId="48" xfId="1" applyNumberFormat="1" applyFont="1" applyBorder="1"/>
    <xf numFmtId="0" fontId="7" fillId="0" borderId="14" xfId="1" applyFont="1" applyBorder="1"/>
    <xf numFmtId="181" fontId="7" fillId="0" borderId="14" xfId="1" applyNumberFormat="1" applyFont="1" applyBorder="1"/>
    <xf numFmtId="0" fontId="7" fillId="0" borderId="12" xfId="1" applyFont="1" applyBorder="1"/>
    <xf numFmtId="181" fontId="7" fillId="0" borderId="73" xfId="1" applyNumberFormat="1" applyFont="1" applyBorder="1"/>
    <xf numFmtId="0" fontId="7" fillId="0" borderId="17" xfId="1" applyFont="1" applyBorder="1"/>
    <xf numFmtId="181" fontId="7" fillId="0" borderId="71" xfId="1" applyNumberFormat="1" applyFont="1" applyBorder="1"/>
    <xf numFmtId="0" fontId="7" fillId="0" borderId="49" xfId="1" applyFont="1" applyBorder="1"/>
    <xf numFmtId="181" fontId="7" fillId="0" borderId="70" xfId="1" applyNumberFormat="1" applyFont="1" applyBorder="1"/>
    <xf numFmtId="0" fontId="7" fillId="0" borderId="13" xfId="1" applyFont="1" applyBorder="1"/>
    <xf numFmtId="176" fontId="7" fillId="0" borderId="11" xfId="1" applyNumberFormat="1" applyFont="1" applyBorder="1"/>
    <xf numFmtId="0" fontId="7" fillId="0" borderId="4" xfId="1" applyFont="1" applyBorder="1"/>
    <xf numFmtId="0" fontId="7" fillId="0" borderId="2" xfId="1" applyFont="1" applyBorder="1"/>
    <xf numFmtId="181" fontId="7" fillId="0" borderId="2" xfId="1" applyNumberFormat="1" applyFont="1" applyBorder="1"/>
    <xf numFmtId="2" fontId="7" fillId="0" borderId="4" xfId="1" applyNumberFormat="1" applyFont="1" applyBorder="1"/>
    <xf numFmtId="176" fontId="7" fillId="0" borderId="1" xfId="1" applyNumberFormat="1" applyFont="1" applyBorder="1"/>
    <xf numFmtId="38" fontId="32" fillId="0" borderId="11" xfId="2" applyFont="1" applyBorder="1"/>
    <xf numFmtId="38" fontId="32" fillId="0" borderId="19" xfId="2" applyFont="1" applyBorder="1"/>
    <xf numFmtId="38" fontId="32" fillId="0" borderId="73" xfId="2" applyFont="1" applyBorder="1"/>
    <xf numFmtId="38" fontId="32" fillId="0" borderId="16" xfId="2" applyFont="1" applyBorder="1"/>
    <xf numFmtId="38" fontId="32" fillId="0" borderId="71" xfId="2" applyFont="1" applyBorder="1"/>
    <xf numFmtId="38" fontId="32" fillId="0" borderId="48" xfId="2" applyFont="1" applyBorder="1"/>
    <xf numFmtId="38" fontId="32" fillId="0" borderId="21" xfId="2" applyFont="1" applyBorder="1"/>
    <xf numFmtId="38" fontId="32" fillId="0" borderId="70" xfId="2" applyFont="1" applyBorder="1"/>
    <xf numFmtId="38" fontId="32" fillId="0" borderId="15" xfId="2" applyFont="1" applyBorder="1"/>
    <xf numFmtId="38" fontId="32" fillId="0" borderId="42" xfId="2" applyFont="1" applyBorder="1"/>
    <xf numFmtId="38" fontId="32" fillId="0" borderId="12" xfId="2" applyFont="1" applyBorder="1"/>
    <xf numFmtId="38" fontId="32" fillId="0" borderId="36" xfId="2" applyFont="1" applyBorder="1"/>
    <xf numFmtId="38" fontId="32" fillId="0" borderId="17" xfId="2" applyFont="1" applyBorder="1"/>
    <xf numFmtId="38" fontId="32" fillId="0" borderId="50" xfId="2" applyFont="1" applyBorder="1"/>
    <xf numFmtId="38" fontId="32" fillId="0" borderId="49" xfId="2" applyFont="1" applyBorder="1"/>
    <xf numFmtId="38" fontId="32" fillId="0" borderId="1" xfId="2" applyFont="1" applyBorder="1"/>
    <xf numFmtId="38" fontId="32" fillId="0" borderId="30" xfId="2" applyFont="1" applyBorder="1"/>
    <xf numFmtId="38" fontId="32" fillId="0" borderId="2" xfId="2" applyFont="1" applyBorder="1"/>
    <xf numFmtId="0" fontId="20" fillId="0" borderId="79" xfId="1" applyFont="1" applyBorder="1" applyAlignment="1">
      <alignment horizontal="center" vertical="center"/>
    </xf>
    <xf numFmtId="0" fontId="7" fillId="0" borderId="77" xfId="1" applyFont="1" applyBorder="1" applyAlignment="1">
      <alignment horizontal="center" vertical="center"/>
    </xf>
    <xf numFmtId="0" fontId="7" fillId="0" borderId="116" xfId="1" applyFont="1" applyBorder="1" applyAlignment="1">
      <alignment horizontal="center"/>
    </xf>
    <xf numFmtId="0" fontId="7" fillId="0" borderId="59" xfId="1" applyFont="1" applyBorder="1" applyAlignment="1">
      <alignment horizontal="center"/>
    </xf>
    <xf numFmtId="0" fontId="7" fillId="0" borderId="58" xfId="1" applyFont="1" applyBorder="1" applyAlignment="1">
      <alignment horizontal="center"/>
    </xf>
    <xf numFmtId="0" fontId="7" fillId="0" borderId="70" xfId="1" applyFont="1" applyBorder="1" applyAlignment="1">
      <alignment horizontal="center" vertical="center"/>
    </xf>
    <xf numFmtId="0" fontId="7" fillId="0" borderId="7" xfId="1" applyFont="1" applyBorder="1" applyAlignment="1">
      <alignment horizontal="center"/>
    </xf>
    <xf numFmtId="0" fontId="7" fillId="0" borderId="6" xfId="1" applyFont="1" applyBorder="1" applyAlignment="1">
      <alignment horizontal="center"/>
    </xf>
    <xf numFmtId="0" fontId="7" fillId="0" borderId="13" xfId="1" applyFont="1" applyBorder="1" applyAlignment="1">
      <alignment horizontal="right" vertical="center"/>
    </xf>
    <xf numFmtId="0" fontId="7" fillId="0" borderId="12" xfId="1" applyFont="1" applyBorder="1" applyAlignment="1">
      <alignment horizontal="right"/>
    </xf>
    <xf numFmtId="0" fontId="7" fillId="0" borderId="11" xfId="1" applyFont="1" applyBorder="1" applyAlignment="1">
      <alignment horizontal="right"/>
    </xf>
    <xf numFmtId="0" fontId="7" fillId="0" borderId="18" xfId="1" applyFont="1" applyBorder="1" applyAlignment="1">
      <alignment horizontal="right" vertical="center"/>
    </xf>
    <xf numFmtId="0" fontId="7" fillId="0" borderId="17" xfId="1" applyFont="1" applyBorder="1" applyAlignment="1">
      <alignment horizontal="right"/>
    </xf>
    <xf numFmtId="0" fontId="7" fillId="0" borderId="16" xfId="1" applyFont="1" applyBorder="1" applyAlignment="1">
      <alignment horizontal="right"/>
    </xf>
    <xf numFmtId="0" fontId="7" fillId="0" borderId="0" xfId="1" applyFont="1" applyAlignment="1">
      <alignment vertical="center"/>
    </xf>
    <xf numFmtId="0" fontId="7" fillId="0" borderId="20" xfId="1" applyFont="1" applyBorder="1" applyAlignment="1">
      <alignment vertical="center"/>
    </xf>
    <xf numFmtId="0" fontId="7" fillId="0" borderId="46" xfId="1" applyFont="1" applyBorder="1" applyAlignment="1">
      <alignment horizontal="right" vertical="center"/>
    </xf>
    <xf numFmtId="38" fontId="7" fillId="0" borderId="46" xfId="2" applyFont="1" applyBorder="1" applyAlignment="1">
      <alignment horizontal="right" vertical="center"/>
    </xf>
    <xf numFmtId="38" fontId="7" fillId="0" borderId="70" xfId="2" applyFont="1" applyBorder="1"/>
    <xf numFmtId="0" fontId="7" fillId="0" borderId="49" xfId="1" applyFont="1" applyBorder="1" applyAlignment="1">
      <alignment horizontal="right" vertical="center"/>
    </xf>
    <xf numFmtId="177" fontId="7" fillId="0" borderId="49" xfId="2" applyNumberFormat="1" applyFont="1" applyBorder="1" applyAlignment="1">
      <alignment horizontal="right"/>
    </xf>
    <xf numFmtId="0" fontId="7" fillId="0" borderId="49" xfId="1" applyFont="1" applyBorder="1" applyAlignment="1">
      <alignment horizontal="right"/>
    </xf>
    <xf numFmtId="0" fontId="7" fillId="0" borderId="48" xfId="1" applyFont="1" applyBorder="1" applyAlignment="1">
      <alignment horizontal="right"/>
    </xf>
    <xf numFmtId="177" fontId="7" fillId="0" borderId="48" xfId="2" applyNumberFormat="1" applyFont="1" applyBorder="1" applyAlignment="1">
      <alignment horizontal="right"/>
    </xf>
    <xf numFmtId="38" fontId="7" fillId="0" borderId="46" xfId="2" applyFont="1" applyBorder="1" applyAlignment="1">
      <alignment vertical="center"/>
    </xf>
    <xf numFmtId="38" fontId="7" fillId="0" borderId="46" xfId="2" applyFont="1" applyBorder="1"/>
    <xf numFmtId="0" fontId="7" fillId="0" borderId="14" xfId="1" applyFont="1" applyBorder="1" applyAlignment="1">
      <alignment vertical="center"/>
    </xf>
    <xf numFmtId="38" fontId="7" fillId="0" borderId="49" xfId="2" applyFont="1" applyBorder="1"/>
    <xf numFmtId="176" fontId="7" fillId="0" borderId="70" xfId="3" applyNumberFormat="1" applyFont="1" applyBorder="1"/>
    <xf numFmtId="0" fontId="7" fillId="0" borderId="0" xfId="1" applyFont="1" applyAlignment="1">
      <alignment horizontal="right" vertical="center"/>
    </xf>
    <xf numFmtId="0" fontId="7" fillId="0" borderId="20" xfId="1" applyFont="1" applyBorder="1" applyAlignment="1">
      <alignment horizontal="right" vertical="center"/>
    </xf>
    <xf numFmtId="0" fontId="7" fillId="0" borderId="4" xfId="1" applyFont="1" applyBorder="1" applyAlignment="1">
      <alignment vertical="center"/>
    </xf>
    <xf numFmtId="49" fontId="7" fillId="0" borderId="4" xfId="1" applyNumberFormat="1" applyFont="1" applyBorder="1" applyAlignment="1">
      <alignment horizontal="right" vertical="center"/>
    </xf>
    <xf numFmtId="38" fontId="7" fillId="0" borderId="121" xfId="2" applyFont="1" applyBorder="1"/>
    <xf numFmtId="176" fontId="7" fillId="0" borderId="121" xfId="3" applyNumberFormat="1" applyFont="1" applyBorder="1"/>
    <xf numFmtId="177" fontId="7" fillId="0" borderId="2" xfId="2" applyNumberFormat="1" applyFont="1" applyFill="1" applyBorder="1" applyAlignment="1">
      <alignment horizontal="right"/>
    </xf>
    <xf numFmtId="177" fontId="7" fillId="0" borderId="1" xfId="2" applyNumberFormat="1" applyFont="1" applyFill="1" applyBorder="1" applyAlignment="1">
      <alignment horizontal="right"/>
    </xf>
    <xf numFmtId="38" fontId="32" fillId="0" borderId="13" xfId="2" applyFont="1" applyBorder="1" applyAlignment="1">
      <alignment horizontal="right" vertical="center"/>
    </xf>
    <xf numFmtId="38" fontId="32" fillId="0" borderId="14" xfId="2" applyFont="1" applyBorder="1"/>
    <xf numFmtId="183" fontId="32" fillId="0" borderId="12" xfId="3" applyNumberFormat="1" applyFont="1" applyBorder="1"/>
    <xf numFmtId="38" fontId="32" fillId="0" borderId="12" xfId="2" applyFont="1" applyBorder="1" applyAlignment="1">
      <alignment horizontal="right"/>
    </xf>
    <xf numFmtId="38" fontId="32" fillId="0" borderId="18" xfId="2" applyFont="1" applyBorder="1" applyAlignment="1">
      <alignment horizontal="right" vertical="center"/>
    </xf>
    <xf numFmtId="38" fontId="32" fillId="0" borderId="0" xfId="2" applyFont="1" applyBorder="1"/>
    <xf numFmtId="176" fontId="32" fillId="0" borderId="17" xfId="3" applyNumberFormat="1" applyFont="1" applyBorder="1"/>
    <xf numFmtId="38" fontId="32" fillId="0" borderId="17" xfId="2" applyFont="1" applyBorder="1" applyAlignment="1">
      <alignment horizontal="right"/>
    </xf>
    <xf numFmtId="38" fontId="32" fillId="0" borderId="16" xfId="2" applyFont="1" applyBorder="1" applyAlignment="1">
      <alignment horizontal="right"/>
    </xf>
    <xf numFmtId="38" fontId="32" fillId="0" borderId="18" xfId="2" applyFont="1" applyBorder="1" applyAlignment="1">
      <alignment vertical="center"/>
    </xf>
    <xf numFmtId="38" fontId="32" fillId="0" borderId="18" xfId="2" applyFont="1" applyBorder="1"/>
    <xf numFmtId="38" fontId="32" fillId="0" borderId="17" xfId="2" applyFont="1" applyFill="1" applyBorder="1"/>
    <xf numFmtId="38" fontId="32" fillId="0" borderId="13" xfId="2" applyFont="1" applyBorder="1"/>
    <xf numFmtId="176" fontId="32" fillId="0" borderId="12" xfId="3" applyNumberFormat="1" applyFont="1" applyBorder="1"/>
    <xf numFmtId="38" fontId="32" fillId="0" borderId="13" xfId="2" applyFont="1" applyBorder="1" applyAlignment="1">
      <alignment horizontal="right"/>
    </xf>
    <xf numFmtId="38" fontId="32" fillId="0" borderId="11" xfId="2" applyFont="1" applyBorder="1" applyAlignment="1">
      <alignment horizontal="right"/>
    </xf>
    <xf numFmtId="38" fontId="32" fillId="0" borderId="18" xfId="2" applyFont="1" applyBorder="1" applyAlignment="1">
      <alignment horizontal="right"/>
    </xf>
    <xf numFmtId="176" fontId="32" fillId="0" borderId="71" xfId="3" applyNumberFormat="1" applyFont="1" applyBorder="1"/>
    <xf numFmtId="38" fontId="32" fillId="0" borderId="17" xfId="2" applyFont="1" applyFill="1" applyBorder="1" applyAlignment="1">
      <alignment horizontal="right"/>
    </xf>
    <xf numFmtId="0" fontId="20" fillId="0" borderId="78" xfId="1" applyFont="1" applyBorder="1" applyAlignment="1">
      <alignment horizontal="center" vertical="center" wrapText="1"/>
    </xf>
    <xf numFmtId="0" fontId="20" fillId="0" borderId="49" xfId="1" applyFont="1" applyBorder="1" applyAlignment="1">
      <alignment horizontal="center" vertical="center" wrapText="1"/>
    </xf>
  </cellXfs>
  <cellStyles count="4">
    <cellStyle name="パーセント 2" xfId="3" xr:uid="{4CA63E1D-A8EA-49F8-A1F1-16B40D6F4379}"/>
    <cellStyle name="桁区切り 2" xfId="2" xr:uid="{3C8C8BC8-726A-4077-BA18-D1C6D54C58B7}"/>
    <cellStyle name="標準" xfId="0" builtinId="0"/>
    <cellStyle name="標準 2" xfId="1" xr:uid="{20DC8F3C-EABB-467C-AFAC-E9035D62AFA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4</xdr:row>
      <xdr:rowOff>0</xdr:rowOff>
    </xdr:from>
    <xdr:to>
      <xdr:col>6</xdr:col>
      <xdr:colOff>0</xdr:colOff>
      <xdr:row>5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7DB3D0BE-A41D-4526-9176-D910774C699B}"/>
            </a:ext>
          </a:extLst>
        </xdr:cNvPr>
        <xdr:cNvSpPr>
          <a:spLocks noChangeShapeType="1"/>
        </xdr:cNvSpPr>
      </xdr:nvSpPr>
      <xdr:spPr bwMode="auto">
        <a:xfrm flipV="1">
          <a:off x="3438525" y="685800"/>
          <a:ext cx="676275" cy="171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9525</xdr:colOff>
      <xdr:row>4</xdr:row>
      <xdr:rowOff>0</xdr:rowOff>
    </xdr:from>
    <xdr:to>
      <xdr:col>8</xdr:col>
      <xdr:colOff>0</xdr:colOff>
      <xdr:row>5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7C25BE90-5BAC-4465-BF81-41D542E02B94}"/>
            </a:ext>
          </a:extLst>
        </xdr:cNvPr>
        <xdr:cNvSpPr>
          <a:spLocks noChangeShapeType="1"/>
        </xdr:cNvSpPr>
      </xdr:nvSpPr>
      <xdr:spPr bwMode="auto">
        <a:xfrm flipV="1">
          <a:off x="4810125" y="685800"/>
          <a:ext cx="676275" cy="171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4</xdr:col>
      <xdr:colOff>0</xdr:colOff>
      <xdr:row>2</xdr:row>
      <xdr:rowOff>333375</xdr:rowOff>
    </xdr:to>
    <xdr:sp macro="" textlink="">
      <xdr:nvSpPr>
        <xdr:cNvPr id="2" name="Line 6">
          <a:extLst>
            <a:ext uri="{FF2B5EF4-FFF2-40B4-BE49-F238E27FC236}">
              <a16:creationId xmlns:a16="http://schemas.microsoft.com/office/drawing/2014/main" id="{3B8949FC-7CA7-4221-89A5-270C697A88C5}"/>
            </a:ext>
          </a:extLst>
        </xdr:cNvPr>
        <xdr:cNvSpPr>
          <a:spLocks noChangeShapeType="1"/>
        </xdr:cNvSpPr>
      </xdr:nvSpPr>
      <xdr:spPr bwMode="auto">
        <a:xfrm flipH="1" flipV="1">
          <a:off x="0" y="342900"/>
          <a:ext cx="2743200" cy="171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65</xdr:row>
      <xdr:rowOff>0</xdr:rowOff>
    </xdr:from>
    <xdr:to>
      <xdr:col>6</xdr:col>
      <xdr:colOff>0</xdr:colOff>
      <xdr:row>66</xdr:row>
      <xdr:rowOff>0</xdr:rowOff>
    </xdr:to>
    <xdr:sp macro="" textlink="">
      <xdr:nvSpPr>
        <xdr:cNvPr id="3" name="Line 5">
          <a:extLst>
            <a:ext uri="{FF2B5EF4-FFF2-40B4-BE49-F238E27FC236}">
              <a16:creationId xmlns:a16="http://schemas.microsoft.com/office/drawing/2014/main" id="{9ED7AD17-AC33-4EB8-9EC7-FA1ADD47392D}"/>
            </a:ext>
          </a:extLst>
        </xdr:cNvPr>
        <xdr:cNvSpPr>
          <a:spLocks noChangeShapeType="1"/>
        </xdr:cNvSpPr>
      </xdr:nvSpPr>
      <xdr:spPr bwMode="auto">
        <a:xfrm flipV="1">
          <a:off x="3429000" y="11144250"/>
          <a:ext cx="685800" cy="171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41</xdr:row>
      <xdr:rowOff>0</xdr:rowOff>
    </xdr:from>
    <xdr:to>
      <xdr:col>6</xdr:col>
      <xdr:colOff>0</xdr:colOff>
      <xdr:row>43</xdr:row>
      <xdr:rowOff>209550</xdr:rowOff>
    </xdr:to>
    <xdr:sp macro="" textlink="">
      <xdr:nvSpPr>
        <xdr:cNvPr id="2" name="Line 6">
          <a:extLst>
            <a:ext uri="{FF2B5EF4-FFF2-40B4-BE49-F238E27FC236}">
              <a16:creationId xmlns:a16="http://schemas.microsoft.com/office/drawing/2014/main" id="{A3680A1A-9CD5-4496-A813-BBFB653F86E5}"/>
            </a:ext>
          </a:extLst>
        </xdr:cNvPr>
        <xdr:cNvSpPr>
          <a:spLocks noChangeShapeType="1"/>
        </xdr:cNvSpPr>
      </xdr:nvSpPr>
      <xdr:spPr bwMode="auto">
        <a:xfrm flipV="1">
          <a:off x="3438525" y="7029450"/>
          <a:ext cx="676275" cy="514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A49DA9-80D6-4E21-9412-09FCB0B47336}">
  <dimension ref="A1:B21"/>
  <sheetViews>
    <sheetView tabSelected="1" workbookViewId="0"/>
  </sheetViews>
  <sheetFormatPr defaultRowHeight="14.25" x14ac:dyDescent="0.15"/>
  <cols>
    <col min="1" max="1" width="74.75" style="2" bestFit="1" customWidth="1"/>
    <col min="2" max="2" width="3.5" style="2" bestFit="1" customWidth="1"/>
    <col min="3" max="256" width="9" style="2"/>
    <col min="257" max="257" width="74.75" style="2" bestFit="1" customWidth="1"/>
    <col min="258" max="512" width="9" style="2"/>
    <col min="513" max="513" width="74.75" style="2" bestFit="1" customWidth="1"/>
    <col min="514" max="768" width="9" style="2"/>
    <col min="769" max="769" width="74.75" style="2" bestFit="1" customWidth="1"/>
    <col min="770" max="1024" width="9" style="2"/>
    <col min="1025" max="1025" width="74.75" style="2" bestFit="1" customWidth="1"/>
    <col min="1026" max="1280" width="9" style="2"/>
    <col min="1281" max="1281" width="74.75" style="2" bestFit="1" customWidth="1"/>
    <col min="1282" max="1536" width="9" style="2"/>
    <col min="1537" max="1537" width="74.75" style="2" bestFit="1" customWidth="1"/>
    <col min="1538" max="1792" width="9" style="2"/>
    <col min="1793" max="1793" width="74.75" style="2" bestFit="1" customWidth="1"/>
    <col min="1794" max="2048" width="9" style="2"/>
    <col min="2049" max="2049" width="74.75" style="2" bestFit="1" customWidth="1"/>
    <col min="2050" max="2304" width="9" style="2"/>
    <col min="2305" max="2305" width="74.75" style="2" bestFit="1" customWidth="1"/>
    <col min="2306" max="2560" width="9" style="2"/>
    <col min="2561" max="2561" width="74.75" style="2" bestFit="1" customWidth="1"/>
    <col min="2562" max="2816" width="9" style="2"/>
    <col min="2817" max="2817" width="74.75" style="2" bestFit="1" customWidth="1"/>
    <col min="2818" max="3072" width="9" style="2"/>
    <col min="3073" max="3073" width="74.75" style="2" bestFit="1" customWidth="1"/>
    <col min="3074" max="3328" width="9" style="2"/>
    <col min="3329" max="3329" width="74.75" style="2" bestFit="1" customWidth="1"/>
    <col min="3330" max="3584" width="9" style="2"/>
    <col min="3585" max="3585" width="74.75" style="2" bestFit="1" customWidth="1"/>
    <col min="3586" max="3840" width="9" style="2"/>
    <col min="3841" max="3841" width="74.75" style="2" bestFit="1" customWidth="1"/>
    <col min="3842" max="4096" width="9" style="2"/>
    <col min="4097" max="4097" width="74.75" style="2" bestFit="1" customWidth="1"/>
    <col min="4098" max="4352" width="9" style="2"/>
    <col min="4353" max="4353" width="74.75" style="2" bestFit="1" customWidth="1"/>
    <col min="4354" max="4608" width="9" style="2"/>
    <col min="4609" max="4609" width="74.75" style="2" bestFit="1" customWidth="1"/>
    <col min="4610" max="4864" width="9" style="2"/>
    <col min="4865" max="4865" width="74.75" style="2" bestFit="1" customWidth="1"/>
    <col min="4866" max="5120" width="9" style="2"/>
    <col min="5121" max="5121" width="74.75" style="2" bestFit="1" customWidth="1"/>
    <col min="5122" max="5376" width="9" style="2"/>
    <col min="5377" max="5377" width="74.75" style="2" bestFit="1" customWidth="1"/>
    <col min="5378" max="5632" width="9" style="2"/>
    <col min="5633" max="5633" width="74.75" style="2" bestFit="1" customWidth="1"/>
    <col min="5634" max="5888" width="9" style="2"/>
    <col min="5889" max="5889" width="74.75" style="2" bestFit="1" customWidth="1"/>
    <col min="5890" max="6144" width="9" style="2"/>
    <col min="6145" max="6145" width="74.75" style="2" bestFit="1" customWidth="1"/>
    <col min="6146" max="6400" width="9" style="2"/>
    <col min="6401" max="6401" width="74.75" style="2" bestFit="1" customWidth="1"/>
    <col min="6402" max="6656" width="9" style="2"/>
    <col min="6657" max="6657" width="74.75" style="2" bestFit="1" customWidth="1"/>
    <col min="6658" max="6912" width="9" style="2"/>
    <col min="6913" max="6913" width="74.75" style="2" bestFit="1" customWidth="1"/>
    <col min="6914" max="7168" width="9" style="2"/>
    <col min="7169" max="7169" width="74.75" style="2" bestFit="1" customWidth="1"/>
    <col min="7170" max="7424" width="9" style="2"/>
    <col min="7425" max="7425" width="74.75" style="2" bestFit="1" customWidth="1"/>
    <col min="7426" max="7680" width="9" style="2"/>
    <col min="7681" max="7681" width="74.75" style="2" bestFit="1" customWidth="1"/>
    <col min="7682" max="7936" width="9" style="2"/>
    <col min="7937" max="7937" width="74.75" style="2" bestFit="1" customWidth="1"/>
    <col min="7938" max="8192" width="9" style="2"/>
    <col min="8193" max="8193" width="74.75" style="2" bestFit="1" customWidth="1"/>
    <col min="8194" max="8448" width="9" style="2"/>
    <col min="8449" max="8449" width="74.75" style="2" bestFit="1" customWidth="1"/>
    <col min="8450" max="8704" width="9" style="2"/>
    <col min="8705" max="8705" width="74.75" style="2" bestFit="1" customWidth="1"/>
    <col min="8706" max="8960" width="9" style="2"/>
    <col min="8961" max="8961" width="74.75" style="2" bestFit="1" customWidth="1"/>
    <col min="8962" max="9216" width="9" style="2"/>
    <col min="9217" max="9217" width="74.75" style="2" bestFit="1" customWidth="1"/>
    <col min="9218" max="9472" width="9" style="2"/>
    <col min="9473" max="9473" width="74.75" style="2" bestFit="1" customWidth="1"/>
    <col min="9474" max="9728" width="9" style="2"/>
    <col min="9729" max="9729" width="74.75" style="2" bestFit="1" customWidth="1"/>
    <col min="9730" max="9984" width="9" style="2"/>
    <col min="9985" max="9985" width="74.75" style="2" bestFit="1" customWidth="1"/>
    <col min="9986" max="10240" width="9" style="2"/>
    <col min="10241" max="10241" width="74.75" style="2" bestFit="1" customWidth="1"/>
    <col min="10242" max="10496" width="9" style="2"/>
    <col min="10497" max="10497" width="74.75" style="2" bestFit="1" customWidth="1"/>
    <col min="10498" max="10752" width="9" style="2"/>
    <col min="10753" max="10753" width="74.75" style="2" bestFit="1" customWidth="1"/>
    <col min="10754" max="11008" width="9" style="2"/>
    <col min="11009" max="11009" width="74.75" style="2" bestFit="1" customWidth="1"/>
    <col min="11010" max="11264" width="9" style="2"/>
    <col min="11265" max="11265" width="74.75" style="2" bestFit="1" customWidth="1"/>
    <col min="11266" max="11520" width="9" style="2"/>
    <col min="11521" max="11521" width="74.75" style="2" bestFit="1" customWidth="1"/>
    <col min="11522" max="11776" width="9" style="2"/>
    <col min="11777" max="11777" width="74.75" style="2" bestFit="1" customWidth="1"/>
    <col min="11778" max="12032" width="9" style="2"/>
    <col min="12033" max="12033" width="74.75" style="2" bestFit="1" customWidth="1"/>
    <col min="12034" max="12288" width="9" style="2"/>
    <col min="12289" max="12289" width="74.75" style="2" bestFit="1" customWidth="1"/>
    <col min="12290" max="12544" width="9" style="2"/>
    <col min="12545" max="12545" width="74.75" style="2" bestFit="1" customWidth="1"/>
    <col min="12546" max="12800" width="9" style="2"/>
    <col min="12801" max="12801" width="74.75" style="2" bestFit="1" customWidth="1"/>
    <col min="12802" max="13056" width="9" style="2"/>
    <col min="13057" max="13057" width="74.75" style="2" bestFit="1" customWidth="1"/>
    <col min="13058" max="13312" width="9" style="2"/>
    <col min="13313" max="13313" width="74.75" style="2" bestFit="1" customWidth="1"/>
    <col min="13314" max="13568" width="9" style="2"/>
    <col min="13569" max="13569" width="74.75" style="2" bestFit="1" customWidth="1"/>
    <col min="13570" max="13824" width="9" style="2"/>
    <col min="13825" max="13825" width="74.75" style="2" bestFit="1" customWidth="1"/>
    <col min="13826" max="14080" width="9" style="2"/>
    <col min="14081" max="14081" width="74.75" style="2" bestFit="1" customWidth="1"/>
    <col min="14082" max="14336" width="9" style="2"/>
    <col min="14337" max="14337" width="74.75" style="2" bestFit="1" customWidth="1"/>
    <col min="14338" max="14592" width="9" style="2"/>
    <col min="14593" max="14593" width="74.75" style="2" bestFit="1" customWidth="1"/>
    <col min="14594" max="14848" width="9" style="2"/>
    <col min="14849" max="14849" width="74.75" style="2" bestFit="1" customWidth="1"/>
    <col min="14850" max="15104" width="9" style="2"/>
    <col min="15105" max="15105" width="74.75" style="2" bestFit="1" customWidth="1"/>
    <col min="15106" max="15360" width="9" style="2"/>
    <col min="15361" max="15361" width="74.75" style="2" bestFit="1" customWidth="1"/>
    <col min="15362" max="15616" width="9" style="2"/>
    <col min="15617" max="15617" width="74.75" style="2" bestFit="1" customWidth="1"/>
    <col min="15618" max="15872" width="9" style="2"/>
    <col min="15873" max="15873" width="74.75" style="2" bestFit="1" customWidth="1"/>
    <col min="15874" max="16128" width="9" style="2"/>
    <col min="16129" max="16129" width="74.75" style="2" bestFit="1" customWidth="1"/>
    <col min="16130" max="16384" width="9" style="2"/>
  </cols>
  <sheetData>
    <row r="1" spans="1:2" ht="17.25" x14ac:dyDescent="0.2">
      <c r="A1" s="1" t="s">
        <v>0</v>
      </c>
    </row>
    <row r="3" spans="1:2" x14ac:dyDescent="0.15">
      <c r="A3" s="3" t="s">
        <v>1</v>
      </c>
    </row>
    <row r="4" spans="1:2" x14ac:dyDescent="0.15">
      <c r="A4" s="4"/>
    </row>
    <row r="5" spans="1:2" x14ac:dyDescent="0.15">
      <c r="A5" s="3" t="s">
        <v>2</v>
      </c>
    </row>
    <row r="6" spans="1:2" x14ac:dyDescent="0.15">
      <c r="A6" s="4" t="s">
        <v>3</v>
      </c>
    </row>
    <row r="7" spans="1:2" x14ac:dyDescent="0.15">
      <c r="A7" s="4" t="s">
        <v>4</v>
      </c>
      <c r="B7" s="5"/>
    </row>
    <row r="8" spans="1:2" x14ac:dyDescent="0.15">
      <c r="A8" s="4" t="s">
        <v>5</v>
      </c>
    </row>
    <row r="9" spans="1:2" x14ac:dyDescent="0.15">
      <c r="A9" s="4" t="s">
        <v>6</v>
      </c>
      <c r="B9" s="5"/>
    </row>
    <row r="10" spans="1:2" x14ac:dyDescent="0.15">
      <c r="A10" s="3"/>
    </row>
    <row r="11" spans="1:2" x14ac:dyDescent="0.15">
      <c r="A11" s="3" t="s">
        <v>7</v>
      </c>
    </row>
    <row r="12" spans="1:2" x14ac:dyDescent="0.15">
      <c r="A12" s="4"/>
    </row>
    <row r="13" spans="1:2" x14ac:dyDescent="0.15">
      <c r="A13" s="3" t="s">
        <v>8</v>
      </c>
    </row>
    <row r="14" spans="1:2" x14ac:dyDescent="0.15">
      <c r="A14" s="4" t="s">
        <v>9</v>
      </c>
    </row>
    <row r="15" spans="1:2" x14ac:dyDescent="0.15">
      <c r="A15" s="4"/>
    </row>
    <row r="16" spans="1:2" x14ac:dyDescent="0.15">
      <c r="A16" s="3" t="s">
        <v>10</v>
      </c>
      <c r="B16" s="5" t="s">
        <v>11</v>
      </c>
    </row>
    <row r="17" spans="1:1" x14ac:dyDescent="0.15">
      <c r="A17" s="3"/>
    </row>
    <row r="19" spans="1:1" x14ac:dyDescent="0.15">
      <c r="A19" s="2" t="s">
        <v>12</v>
      </c>
    </row>
    <row r="21" spans="1:1" x14ac:dyDescent="0.15">
      <c r="A21" s="2" t="s">
        <v>13</v>
      </c>
    </row>
  </sheetData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68DCF9-335D-4E93-820F-ADE2E65F0B87}">
  <dimension ref="A1:J48"/>
  <sheetViews>
    <sheetView zoomScaleNormal="100" workbookViewId="0">
      <selection sqref="A1:J1"/>
    </sheetView>
  </sheetViews>
  <sheetFormatPr defaultRowHeight="13.5" x14ac:dyDescent="0.15"/>
  <cols>
    <col min="1" max="1" width="9" style="6"/>
    <col min="2" max="2" width="4" style="6" customWidth="1"/>
    <col min="3" max="3" width="2.75" style="6" customWidth="1"/>
    <col min="4" max="4" width="5.375" style="6" customWidth="1"/>
    <col min="5" max="5" width="14.125" style="6" customWidth="1"/>
    <col min="6" max="6" width="11.625" style="6" customWidth="1"/>
    <col min="7" max="7" width="8" style="6" customWidth="1"/>
    <col min="8" max="8" width="11.625" style="6" customWidth="1"/>
    <col min="9" max="9" width="8" style="6" customWidth="1"/>
    <col min="10" max="10" width="10" style="6" customWidth="1"/>
    <col min="11" max="16384" width="9" style="6"/>
  </cols>
  <sheetData>
    <row r="1" spans="1:10" ht="18.75" x14ac:dyDescent="0.15">
      <c r="A1" s="74" t="s">
        <v>55</v>
      </c>
      <c r="B1" s="74"/>
      <c r="C1" s="74"/>
      <c r="D1" s="74"/>
      <c r="E1" s="74"/>
      <c r="F1" s="74"/>
      <c r="G1" s="74"/>
      <c r="H1" s="74"/>
      <c r="I1" s="74"/>
      <c r="J1" s="74"/>
    </row>
    <row r="2" spans="1:10" ht="14.25" thickBot="1" x14ac:dyDescent="0.2">
      <c r="B2" s="8"/>
      <c r="C2" s="8"/>
      <c r="D2" s="8"/>
      <c r="E2" s="8"/>
      <c r="F2" s="8"/>
      <c r="G2" s="8"/>
      <c r="H2" s="8"/>
      <c r="I2" s="8"/>
    </row>
    <row r="3" spans="1:10" ht="18" customHeight="1" x14ac:dyDescent="0.15">
      <c r="B3" s="73" t="s">
        <v>54</v>
      </c>
      <c r="C3" s="72"/>
      <c r="D3" s="72"/>
      <c r="E3" s="71" t="s">
        <v>53</v>
      </c>
      <c r="F3" s="71" t="s">
        <v>52</v>
      </c>
      <c r="G3" s="71"/>
      <c r="H3" s="71" t="s">
        <v>51</v>
      </c>
      <c r="I3" s="70"/>
    </row>
    <row r="4" spans="1:10" ht="18" customHeight="1" x14ac:dyDescent="0.15">
      <c r="B4" s="69"/>
      <c r="C4" s="68"/>
      <c r="D4" s="68"/>
      <c r="E4" s="68"/>
      <c r="F4" s="66" t="s">
        <v>50</v>
      </c>
      <c r="G4" s="67" t="s">
        <v>49</v>
      </c>
      <c r="H4" s="66" t="s">
        <v>50</v>
      </c>
      <c r="I4" s="65" t="s">
        <v>49</v>
      </c>
    </row>
    <row r="5" spans="1:10" ht="18" customHeight="1" x14ac:dyDescent="0.15">
      <c r="B5" s="64" t="s">
        <v>48</v>
      </c>
      <c r="C5" s="59">
        <v>30</v>
      </c>
      <c r="D5" s="59">
        <v>1955</v>
      </c>
      <c r="E5" s="46">
        <v>6000</v>
      </c>
      <c r="F5" s="63"/>
      <c r="G5" s="27">
        <f>E5/E$5*100</f>
        <v>100</v>
      </c>
      <c r="H5" s="45"/>
      <c r="I5" s="55">
        <f>E5/E$5*100</f>
        <v>100</v>
      </c>
    </row>
    <row r="6" spans="1:10" ht="18" customHeight="1" x14ac:dyDescent="0.15">
      <c r="B6" s="60"/>
      <c r="C6" s="59">
        <v>35</v>
      </c>
      <c r="D6" s="59">
        <v>1960</v>
      </c>
      <c r="E6" s="46">
        <v>5000</v>
      </c>
      <c r="F6" s="45">
        <f>E5-E6</f>
        <v>1000</v>
      </c>
      <c r="G6" s="27">
        <f>E6/E5*100</f>
        <v>83.333333333333343</v>
      </c>
      <c r="H6" s="45">
        <f>E$5-E6</f>
        <v>1000</v>
      </c>
      <c r="I6" s="55">
        <f>E6/E$5*100</f>
        <v>83.333333333333343</v>
      </c>
    </row>
    <row r="7" spans="1:10" ht="18" customHeight="1" x14ac:dyDescent="0.15">
      <c r="B7" s="58"/>
      <c r="C7" s="57">
        <v>40</v>
      </c>
      <c r="D7" s="57">
        <v>1965</v>
      </c>
      <c r="E7" s="46">
        <v>4441</v>
      </c>
      <c r="F7" s="45">
        <f>E6-E7</f>
        <v>559</v>
      </c>
      <c r="G7" s="27">
        <f>E7/E6*100</f>
        <v>88.82</v>
      </c>
      <c r="H7" s="45">
        <f>E$5-E7</f>
        <v>1559</v>
      </c>
      <c r="I7" s="55">
        <f>E7/E$5*100</f>
        <v>74.016666666666666</v>
      </c>
    </row>
    <row r="8" spans="1:10" ht="18" customHeight="1" x14ac:dyDescent="0.15">
      <c r="B8" s="58"/>
      <c r="C8" s="57">
        <v>43</v>
      </c>
      <c r="D8" s="56">
        <v>1968</v>
      </c>
      <c r="E8" s="46">
        <v>4132</v>
      </c>
      <c r="F8" s="45">
        <f>E7-E8</f>
        <v>309</v>
      </c>
      <c r="G8" s="27">
        <f>E8/E7*100</f>
        <v>93.042107633415895</v>
      </c>
      <c r="H8" s="45">
        <f>E$5-E8</f>
        <v>1868</v>
      </c>
      <c r="I8" s="55">
        <f>E8/E$5*100</f>
        <v>68.86666666666666</v>
      </c>
    </row>
    <row r="9" spans="1:10" ht="18" customHeight="1" x14ac:dyDescent="0.15">
      <c r="B9" s="58"/>
      <c r="C9" s="57">
        <v>46</v>
      </c>
      <c r="D9" s="56">
        <v>1971</v>
      </c>
      <c r="E9" s="62">
        <v>3568</v>
      </c>
      <c r="F9" s="45">
        <f>E8-E9</f>
        <v>564</v>
      </c>
      <c r="G9" s="27">
        <f>E9/E8*100</f>
        <v>86.350435624394962</v>
      </c>
      <c r="H9" s="45">
        <f>E$5-E9</f>
        <v>2432</v>
      </c>
      <c r="I9" s="55">
        <f>E9/E$5*100</f>
        <v>59.466666666666669</v>
      </c>
    </row>
    <row r="10" spans="1:10" ht="18" customHeight="1" x14ac:dyDescent="0.15">
      <c r="B10" s="58"/>
      <c r="C10" s="57">
        <v>49</v>
      </c>
      <c r="D10" s="56">
        <v>1974</v>
      </c>
      <c r="E10" s="46">
        <v>3298</v>
      </c>
      <c r="F10" s="45">
        <f>E9-E10</f>
        <v>270</v>
      </c>
      <c r="G10" s="27">
        <f>E10/E9*100</f>
        <v>92.432735426008975</v>
      </c>
      <c r="H10" s="45">
        <f>E$5-E10</f>
        <v>2702</v>
      </c>
      <c r="I10" s="55">
        <f>E10/E$5*100</f>
        <v>54.966666666666661</v>
      </c>
    </row>
    <row r="11" spans="1:10" ht="18" customHeight="1" x14ac:dyDescent="0.15">
      <c r="B11" s="60"/>
      <c r="C11" s="59">
        <v>52</v>
      </c>
      <c r="D11" s="59">
        <v>1977</v>
      </c>
      <c r="E11" s="62">
        <v>3135</v>
      </c>
      <c r="F11" s="45">
        <f>E10-E11</f>
        <v>163</v>
      </c>
      <c r="G11" s="27">
        <f>E11/E10*100</f>
        <v>95.05761067313523</v>
      </c>
      <c r="H11" s="45">
        <f>E$5-E11</f>
        <v>2865</v>
      </c>
      <c r="I11" s="55">
        <f>E11/E$5*100</f>
        <v>52.25</v>
      </c>
    </row>
    <row r="12" spans="1:10" ht="18" customHeight="1" x14ac:dyDescent="0.15">
      <c r="B12" s="54"/>
      <c r="C12" s="53">
        <v>55</v>
      </c>
      <c r="D12" s="53">
        <v>1980</v>
      </c>
      <c r="E12" s="46">
        <v>2927</v>
      </c>
      <c r="F12" s="45">
        <f>E11-E12</f>
        <v>208</v>
      </c>
      <c r="G12" s="27">
        <f>E12/E11*100</f>
        <v>93.365231259968112</v>
      </c>
      <c r="H12" s="45">
        <f>E$5-E12</f>
        <v>3073</v>
      </c>
      <c r="I12" s="55">
        <f>E12/E$5*100</f>
        <v>48.783333333333331</v>
      </c>
    </row>
    <row r="13" spans="1:10" ht="18" customHeight="1" x14ac:dyDescent="0.15">
      <c r="B13" s="58"/>
      <c r="C13" s="57">
        <v>58</v>
      </c>
      <c r="D13" s="56">
        <v>1983</v>
      </c>
      <c r="E13" s="46">
        <v>2697</v>
      </c>
      <c r="F13" s="45">
        <f>E12-E13</f>
        <v>230</v>
      </c>
      <c r="G13" s="27">
        <f>E13/E12*100</f>
        <v>92.142125042705842</v>
      </c>
      <c r="H13" s="45">
        <f>E$5-E13</f>
        <v>3303</v>
      </c>
      <c r="I13" s="55">
        <f>E13/E$5*100</f>
        <v>44.95</v>
      </c>
    </row>
    <row r="14" spans="1:10" ht="18" customHeight="1" x14ac:dyDescent="0.15">
      <c r="B14" s="54"/>
      <c r="C14" s="53">
        <v>61</v>
      </c>
      <c r="D14" s="53">
        <v>1986</v>
      </c>
      <c r="E14" s="46">
        <v>2508</v>
      </c>
      <c r="F14" s="45">
        <f>E13-E14</f>
        <v>189</v>
      </c>
      <c r="G14" s="27">
        <f>E14/E13*100</f>
        <v>92.992213570634036</v>
      </c>
      <c r="H14" s="45">
        <f>E$5-E14</f>
        <v>3492</v>
      </c>
      <c r="I14" s="55">
        <f>E14/E$5*100</f>
        <v>41.8</v>
      </c>
    </row>
    <row r="15" spans="1:10" ht="18" customHeight="1" x14ac:dyDescent="0.15">
      <c r="B15" s="61" t="s">
        <v>47</v>
      </c>
      <c r="C15" s="57" t="s">
        <v>46</v>
      </c>
      <c r="D15" s="56">
        <v>1989</v>
      </c>
      <c r="E15" s="46">
        <v>2307</v>
      </c>
      <c r="F15" s="45">
        <f>E14-E15</f>
        <v>201</v>
      </c>
      <c r="G15" s="27">
        <f>E15/E14*100</f>
        <v>91.985645933014354</v>
      </c>
      <c r="H15" s="45">
        <f>E$5-E15</f>
        <v>3693</v>
      </c>
      <c r="I15" s="55">
        <f>E15/E$5*100</f>
        <v>38.450000000000003</v>
      </c>
    </row>
    <row r="16" spans="1:10" ht="18" customHeight="1" x14ac:dyDescent="0.15">
      <c r="B16" s="60"/>
      <c r="C16" s="59">
        <v>4</v>
      </c>
      <c r="D16" s="59">
        <v>1992</v>
      </c>
      <c r="E16" s="46">
        <v>2120</v>
      </c>
      <c r="F16" s="45">
        <f>E15-E16</f>
        <v>187</v>
      </c>
      <c r="G16" s="27">
        <f>E16/E15*100</f>
        <v>91.894234937147814</v>
      </c>
      <c r="H16" s="45">
        <f>E$5-E16</f>
        <v>3880</v>
      </c>
      <c r="I16" s="55">
        <f>E16/E$5*100</f>
        <v>35.333333333333336</v>
      </c>
    </row>
    <row r="17" spans="2:9" ht="18" customHeight="1" x14ac:dyDescent="0.15">
      <c r="B17" s="58"/>
      <c r="C17" s="57">
        <v>7</v>
      </c>
      <c r="D17" s="56">
        <v>1995</v>
      </c>
      <c r="E17" s="46">
        <v>1883</v>
      </c>
      <c r="F17" s="45">
        <f>E16-E17</f>
        <v>237</v>
      </c>
      <c r="G17" s="27">
        <f>E17/E16*100</f>
        <v>88.820754716981128</v>
      </c>
      <c r="H17" s="45">
        <f>E$5-E17</f>
        <v>4117</v>
      </c>
      <c r="I17" s="55">
        <f>E17/E$5*100</f>
        <v>31.383333333333336</v>
      </c>
    </row>
    <row r="18" spans="2:9" ht="18" customHeight="1" x14ac:dyDescent="0.15">
      <c r="B18" s="58"/>
      <c r="C18" s="57">
        <v>11</v>
      </c>
      <c r="D18" s="56">
        <v>1999</v>
      </c>
      <c r="E18" s="46">
        <v>1766</v>
      </c>
      <c r="F18" s="45">
        <f>E17-E18</f>
        <v>117</v>
      </c>
      <c r="G18" s="27">
        <f>E18/E17*100</f>
        <v>93.786510886882638</v>
      </c>
      <c r="H18" s="45">
        <f>E$5-E18</f>
        <v>4234</v>
      </c>
      <c r="I18" s="55">
        <f>E18/E$5*100</f>
        <v>29.433333333333334</v>
      </c>
    </row>
    <row r="19" spans="2:9" ht="18" customHeight="1" x14ac:dyDescent="0.15">
      <c r="B19" s="54"/>
      <c r="C19" s="53">
        <v>12</v>
      </c>
      <c r="D19" s="52">
        <v>2000</v>
      </c>
      <c r="E19" s="51">
        <v>1611</v>
      </c>
      <c r="F19" s="45">
        <f>E18-E19</f>
        <v>155</v>
      </c>
      <c r="G19" s="35">
        <f>E19/E18*100</f>
        <v>91.223103057757655</v>
      </c>
      <c r="H19" s="48">
        <f>E$5-E19</f>
        <v>4389</v>
      </c>
      <c r="I19" s="50">
        <f>E19/E$5*100</f>
        <v>26.85</v>
      </c>
    </row>
    <row r="20" spans="2:9" ht="18" customHeight="1" x14ac:dyDescent="0.15">
      <c r="B20" s="49"/>
      <c r="C20" s="39">
        <v>13</v>
      </c>
      <c r="D20" s="38" t="s">
        <v>45</v>
      </c>
      <c r="E20" s="46">
        <v>1607</v>
      </c>
      <c r="F20" s="45">
        <f>E19-E20</f>
        <v>4</v>
      </c>
      <c r="G20" s="27">
        <f>E20/E19*100</f>
        <v>99.751707014276846</v>
      </c>
      <c r="H20" s="26">
        <f>E$5-E20</f>
        <v>4393</v>
      </c>
      <c r="I20" s="25">
        <f>E20/E$5*100</f>
        <v>26.783333333333331</v>
      </c>
    </row>
    <row r="21" spans="2:9" s="41" customFormat="1" ht="18" customHeight="1" x14ac:dyDescent="0.4">
      <c r="B21" s="43"/>
      <c r="C21" s="39">
        <v>14</v>
      </c>
      <c r="D21" s="38" t="s">
        <v>44</v>
      </c>
      <c r="E21" s="37">
        <v>1604</v>
      </c>
      <c r="F21" s="48">
        <f>E20-E21</f>
        <v>3</v>
      </c>
      <c r="G21" s="35">
        <f>E21/E20*100</f>
        <v>99.813316739265716</v>
      </c>
      <c r="H21" s="34">
        <f>E$5-E21</f>
        <v>4396</v>
      </c>
      <c r="I21" s="33">
        <f>E21/E$5*100</f>
        <v>26.733333333333331</v>
      </c>
    </row>
    <row r="22" spans="2:9" s="41" customFormat="1" ht="18" customHeight="1" x14ac:dyDescent="0.4">
      <c r="B22" s="43"/>
      <c r="C22" s="39">
        <v>15</v>
      </c>
      <c r="D22" s="38" t="s">
        <v>43</v>
      </c>
      <c r="E22" s="37">
        <v>1509</v>
      </c>
      <c r="F22" s="48">
        <f>E21-E22</f>
        <v>95</v>
      </c>
      <c r="G22" s="35">
        <f>E22/E21*100</f>
        <v>94.077306733167092</v>
      </c>
      <c r="H22" s="34">
        <f>E$5-E22</f>
        <v>4491</v>
      </c>
      <c r="I22" s="33">
        <f>E22/E$5*100</f>
        <v>25.15</v>
      </c>
    </row>
    <row r="23" spans="2:9" s="41" customFormat="1" ht="18" customHeight="1" x14ac:dyDescent="0.4">
      <c r="B23" s="47"/>
      <c r="C23" s="31">
        <v>16</v>
      </c>
      <c r="D23" s="38" t="s">
        <v>42</v>
      </c>
      <c r="E23" s="46">
        <v>1429</v>
      </c>
      <c r="F23" s="45">
        <f>E22-E23</f>
        <v>80</v>
      </c>
      <c r="G23" s="27">
        <f>E23/E22*100</f>
        <v>94.698475811795888</v>
      </c>
      <c r="H23" s="26">
        <f>E$5-E23</f>
        <v>4571</v>
      </c>
      <c r="I23" s="25">
        <f>E23/E$5*100</f>
        <v>23.816666666666666</v>
      </c>
    </row>
    <row r="24" spans="2:9" s="41" customFormat="1" ht="18" customHeight="1" x14ac:dyDescent="0.4">
      <c r="B24" s="43"/>
      <c r="C24" s="39">
        <v>17</v>
      </c>
      <c r="D24" s="38" t="s">
        <v>41</v>
      </c>
      <c r="E24" s="37">
        <v>1626</v>
      </c>
      <c r="F24" s="44" t="s">
        <v>40</v>
      </c>
      <c r="G24" s="44" t="s">
        <v>40</v>
      </c>
      <c r="H24" s="34">
        <f>E$5-E24</f>
        <v>4374</v>
      </c>
      <c r="I24" s="33">
        <f>E24/E$5*100</f>
        <v>27.1</v>
      </c>
    </row>
    <row r="25" spans="2:9" s="41" customFormat="1" ht="18" customHeight="1" x14ac:dyDescent="0.4">
      <c r="B25" s="43"/>
      <c r="C25" s="39">
        <v>18</v>
      </c>
      <c r="D25" s="38" t="s">
        <v>39</v>
      </c>
      <c r="E25" s="42">
        <v>1611</v>
      </c>
      <c r="F25" s="36">
        <f>E24-E25</f>
        <v>15</v>
      </c>
      <c r="G25" s="27">
        <f>E25/E24*100</f>
        <v>99.077490774907744</v>
      </c>
      <c r="H25" s="34">
        <f>E$5-E25</f>
        <v>4389</v>
      </c>
      <c r="I25" s="33">
        <f>E25/E$5*100</f>
        <v>26.85</v>
      </c>
    </row>
    <row r="26" spans="2:9" ht="18" customHeight="1" x14ac:dyDescent="0.15">
      <c r="B26" s="32"/>
      <c r="C26" s="31">
        <v>19</v>
      </c>
      <c r="D26" s="30" t="s">
        <v>38</v>
      </c>
      <c r="E26" s="29">
        <v>1561</v>
      </c>
      <c r="F26" s="36">
        <f>E25-E26</f>
        <v>50</v>
      </c>
      <c r="G26" s="27">
        <f>E26/E25*100</f>
        <v>96.896337678460583</v>
      </c>
      <c r="H26" s="26">
        <f>E$5-E26</f>
        <v>4439</v>
      </c>
      <c r="I26" s="25">
        <f>E26/E$5*100</f>
        <v>26.016666666666666</v>
      </c>
    </row>
    <row r="27" spans="2:9" ht="18" customHeight="1" x14ac:dyDescent="0.15">
      <c r="B27" s="32"/>
      <c r="C27" s="31">
        <v>20</v>
      </c>
      <c r="D27" s="30" t="s">
        <v>37</v>
      </c>
      <c r="E27" s="29">
        <v>1537</v>
      </c>
      <c r="F27" s="36">
        <f>E26-E27</f>
        <v>24</v>
      </c>
      <c r="G27" s="27">
        <f>E27/E26*100</f>
        <v>98.46252402306213</v>
      </c>
      <c r="H27" s="26">
        <f>E$5-E27</f>
        <v>4463</v>
      </c>
      <c r="I27" s="25">
        <f>E27/E$5*100</f>
        <v>25.616666666666667</v>
      </c>
    </row>
    <row r="28" spans="2:9" ht="18" customHeight="1" x14ac:dyDescent="0.15">
      <c r="B28" s="32"/>
      <c r="C28" s="31">
        <v>21</v>
      </c>
      <c r="D28" s="30" t="s">
        <v>36</v>
      </c>
      <c r="E28" s="29">
        <v>1523</v>
      </c>
      <c r="F28" s="36">
        <f>E27-E28</f>
        <v>14</v>
      </c>
      <c r="G28" s="27">
        <f>E28/E27*100</f>
        <v>99.089134677944045</v>
      </c>
      <c r="H28" s="26">
        <f>E$5-E28</f>
        <v>4477</v>
      </c>
      <c r="I28" s="25">
        <f>E28/E$5*100</f>
        <v>25.383333333333336</v>
      </c>
    </row>
    <row r="29" spans="2:9" ht="18" customHeight="1" x14ac:dyDescent="0.15">
      <c r="B29" s="32"/>
      <c r="C29" s="31">
        <v>22</v>
      </c>
      <c r="D29" s="30" t="s">
        <v>35</v>
      </c>
      <c r="E29" s="29">
        <v>1447</v>
      </c>
      <c r="F29" s="28">
        <f>E28-E29</f>
        <v>76</v>
      </c>
      <c r="G29" s="27">
        <f>E29/E28*100</f>
        <v>95.009848982271834</v>
      </c>
      <c r="H29" s="26">
        <f>E$5-E29</f>
        <v>4553</v>
      </c>
      <c r="I29" s="25">
        <f>E29/E$5*100</f>
        <v>24.116666666666667</v>
      </c>
    </row>
    <row r="30" spans="2:9" ht="18" customHeight="1" x14ac:dyDescent="0.15">
      <c r="B30" s="40"/>
      <c r="C30" s="39">
        <v>23</v>
      </c>
      <c r="D30" s="38" t="s">
        <v>34</v>
      </c>
      <c r="E30" s="37">
        <v>1403</v>
      </c>
      <c r="F30" s="36">
        <f>E29-E30</f>
        <v>44</v>
      </c>
      <c r="G30" s="35">
        <f>E30/E29*100</f>
        <v>96.95922598479612</v>
      </c>
      <c r="H30" s="34">
        <f>E$5-E30</f>
        <v>4597</v>
      </c>
      <c r="I30" s="33">
        <f>E30/E$5*100</f>
        <v>23.383333333333333</v>
      </c>
    </row>
    <row r="31" spans="2:9" ht="18" customHeight="1" x14ac:dyDescent="0.15">
      <c r="B31" s="32"/>
      <c r="C31" s="31">
        <v>24</v>
      </c>
      <c r="D31" s="30" t="s">
        <v>33</v>
      </c>
      <c r="E31" s="29">
        <v>1364</v>
      </c>
      <c r="F31" s="28">
        <f>E30-E31</f>
        <v>39</v>
      </c>
      <c r="G31" s="27">
        <f>E31/E30*100</f>
        <v>97.22024233784748</v>
      </c>
      <c r="H31" s="26">
        <f>E$5-E31</f>
        <v>4636</v>
      </c>
      <c r="I31" s="25">
        <f>E31/E$5*100</f>
        <v>22.733333333333334</v>
      </c>
    </row>
    <row r="32" spans="2:9" ht="18" customHeight="1" x14ac:dyDescent="0.15">
      <c r="B32" s="32"/>
      <c r="C32" s="31">
        <v>25</v>
      </c>
      <c r="D32" s="30" t="s">
        <v>32</v>
      </c>
      <c r="E32" s="29">
        <v>1330</v>
      </c>
      <c r="F32" s="28">
        <f>E31-E32</f>
        <v>34</v>
      </c>
      <c r="G32" s="27">
        <f>E32/E31*100</f>
        <v>97.507331378299128</v>
      </c>
      <c r="H32" s="26">
        <f>E$5-E32</f>
        <v>4670</v>
      </c>
      <c r="I32" s="25">
        <f>E32/E$5*100</f>
        <v>22.166666666666668</v>
      </c>
    </row>
    <row r="33" spans="2:9" ht="18" customHeight="1" x14ac:dyDescent="0.15">
      <c r="B33" s="32"/>
      <c r="C33" s="31">
        <v>26</v>
      </c>
      <c r="D33" s="30" t="s">
        <v>31</v>
      </c>
      <c r="E33" s="29">
        <v>1297</v>
      </c>
      <c r="F33" s="28">
        <f>E32-E33</f>
        <v>33</v>
      </c>
      <c r="G33" s="27">
        <f>E33/E32*100</f>
        <v>97.518796992481199</v>
      </c>
      <c r="H33" s="26">
        <f>E$5-E33</f>
        <v>4703</v>
      </c>
      <c r="I33" s="25">
        <f>E33/E$5*100</f>
        <v>21.616666666666667</v>
      </c>
    </row>
    <row r="34" spans="2:9" ht="18" customHeight="1" x14ac:dyDescent="0.15">
      <c r="B34" s="32"/>
      <c r="C34" s="31">
        <v>27</v>
      </c>
      <c r="D34" s="30" t="s">
        <v>30</v>
      </c>
      <c r="E34" s="29">
        <v>1258</v>
      </c>
      <c r="F34" s="28">
        <f>E33-E34</f>
        <v>39</v>
      </c>
      <c r="G34" s="27">
        <f>E34/E33*100</f>
        <v>96.993060909791822</v>
      </c>
      <c r="H34" s="26">
        <f>E$5-E34</f>
        <v>4742</v>
      </c>
      <c r="I34" s="25">
        <f>E34/E$5*100</f>
        <v>20.966666666666669</v>
      </c>
    </row>
    <row r="35" spans="2:9" ht="18" customHeight="1" x14ac:dyDescent="0.15">
      <c r="B35" s="32"/>
      <c r="C35" s="31">
        <v>28</v>
      </c>
      <c r="D35" s="30" t="s">
        <v>29</v>
      </c>
      <c r="E35" s="29">
        <v>1231</v>
      </c>
      <c r="F35" s="28">
        <f>E34-E35</f>
        <v>27</v>
      </c>
      <c r="G35" s="27">
        <f>E35/E34*100</f>
        <v>97.853736089030207</v>
      </c>
      <c r="H35" s="26">
        <f>E$5-E35</f>
        <v>4769</v>
      </c>
      <c r="I35" s="25">
        <f>E35/E$5*100</f>
        <v>20.516666666666666</v>
      </c>
    </row>
    <row r="36" spans="2:9" ht="18" customHeight="1" x14ac:dyDescent="0.15">
      <c r="B36" s="32"/>
      <c r="C36" s="31">
        <v>29</v>
      </c>
      <c r="D36" s="30" t="s">
        <v>28</v>
      </c>
      <c r="E36" s="29">
        <v>1211</v>
      </c>
      <c r="F36" s="28">
        <f>E35-E36</f>
        <v>20</v>
      </c>
      <c r="G36" s="27">
        <f>E36/E35*100</f>
        <v>98.375304630381805</v>
      </c>
      <c r="H36" s="26">
        <f>E$5-E36</f>
        <v>4789</v>
      </c>
      <c r="I36" s="25">
        <f>E36/E$5*100</f>
        <v>20.183333333333334</v>
      </c>
    </row>
    <row r="37" spans="2:9" ht="18" customHeight="1" x14ac:dyDescent="0.15">
      <c r="B37" s="32"/>
      <c r="C37" s="31">
        <v>30</v>
      </c>
      <c r="D37" s="30" t="s">
        <v>27</v>
      </c>
      <c r="E37" s="29">
        <v>1169</v>
      </c>
      <c r="F37" s="28">
        <f>E36-E37</f>
        <v>42</v>
      </c>
      <c r="G37" s="27">
        <f>E37/E36*100</f>
        <v>96.531791907514446</v>
      </c>
      <c r="H37" s="26">
        <f>E$5-E37</f>
        <v>4831</v>
      </c>
      <c r="I37" s="25">
        <f>E37/E$5*100</f>
        <v>19.483333333333334</v>
      </c>
    </row>
    <row r="38" spans="2:9" ht="18" customHeight="1" thickBot="1" x14ac:dyDescent="0.2">
      <c r="B38" s="24" t="s">
        <v>26</v>
      </c>
      <c r="C38" s="23" t="s">
        <v>25</v>
      </c>
      <c r="D38" s="22" t="s">
        <v>24</v>
      </c>
      <c r="E38" s="21">
        <v>1141</v>
      </c>
      <c r="F38" s="20">
        <f>E37-E38</f>
        <v>28</v>
      </c>
      <c r="G38" s="19">
        <f>E38/E37*100</f>
        <v>97.604790419161674</v>
      </c>
      <c r="H38" s="18">
        <f>E$5-E38</f>
        <v>4859</v>
      </c>
      <c r="I38" s="17">
        <f>E38/E$5*100</f>
        <v>19.016666666666669</v>
      </c>
    </row>
    <row r="39" spans="2:9" s="9" customFormat="1" ht="13.5" customHeight="1" x14ac:dyDescent="0.4">
      <c r="C39" s="16"/>
      <c r="D39" s="15"/>
      <c r="E39" s="14"/>
      <c r="F39" s="13"/>
      <c r="G39" s="12"/>
      <c r="H39" s="11"/>
      <c r="I39" s="10"/>
    </row>
    <row r="40" spans="2:9" x14ac:dyDescent="0.15">
      <c r="B40" s="7" t="s">
        <v>23</v>
      </c>
      <c r="C40" s="7" t="s">
        <v>22</v>
      </c>
      <c r="D40" s="8"/>
      <c r="E40" s="8"/>
      <c r="F40" s="8"/>
      <c r="G40" s="8"/>
      <c r="H40" s="8"/>
      <c r="I40" s="8"/>
    </row>
    <row r="41" spans="2:9" x14ac:dyDescent="0.15">
      <c r="B41" s="7"/>
      <c r="C41" s="7" t="s">
        <v>21</v>
      </c>
      <c r="D41" s="8"/>
      <c r="E41" s="8"/>
      <c r="F41" s="8"/>
      <c r="G41" s="8"/>
      <c r="H41" s="8"/>
      <c r="I41" s="8"/>
    </row>
    <row r="42" spans="2:9" x14ac:dyDescent="0.15">
      <c r="B42" s="7"/>
      <c r="C42" s="7" t="s">
        <v>20</v>
      </c>
      <c r="D42" s="8"/>
      <c r="E42" s="8"/>
      <c r="F42" s="8"/>
      <c r="G42" s="8"/>
      <c r="H42" s="8"/>
      <c r="I42" s="8"/>
    </row>
    <row r="43" spans="2:9" x14ac:dyDescent="0.15">
      <c r="C43" s="7" t="s">
        <v>19</v>
      </c>
    </row>
    <row r="44" spans="2:9" x14ac:dyDescent="0.15">
      <c r="C44" s="7" t="s">
        <v>18</v>
      </c>
    </row>
    <row r="45" spans="2:9" x14ac:dyDescent="0.15">
      <c r="C45" s="7" t="s">
        <v>17</v>
      </c>
    </row>
    <row r="46" spans="2:9" x14ac:dyDescent="0.15">
      <c r="C46" s="7" t="s">
        <v>16</v>
      </c>
    </row>
    <row r="47" spans="2:9" x14ac:dyDescent="0.15">
      <c r="C47" s="7" t="s">
        <v>15</v>
      </c>
    </row>
    <row r="48" spans="2:9" x14ac:dyDescent="0.15">
      <c r="C48" s="7" t="s">
        <v>14</v>
      </c>
    </row>
  </sheetData>
  <mergeCells count="5">
    <mergeCell ref="A1:J1"/>
    <mergeCell ref="H3:I3"/>
    <mergeCell ref="B3:D4"/>
    <mergeCell ref="E3:E4"/>
    <mergeCell ref="F3:G3"/>
  </mergeCells>
  <phoneticPr fontId="1"/>
  <pageMargins left="0.78740157480314965" right="0.78740157480314965" top="0.78740157480314965" bottom="0.78740157480314965" header="0.51181102362204722" footer="0.51181102362204722"/>
  <pageSetup paperSize="9" scale="9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A7E700-0A24-4CFA-9CCC-DE804E2B958C}">
  <dimension ref="A1:AA118"/>
  <sheetViews>
    <sheetView zoomScale="75" zoomScaleNormal="75" workbookViewId="0">
      <selection sqref="A1:V1"/>
    </sheetView>
  </sheetViews>
  <sheetFormatPr defaultRowHeight="13.5" x14ac:dyDescent="0.4"/>
  <cols>
    <col min="1" max="1" width="4.875" style="9" customWidth="1"/>
    <col min="2" max="2" width="3" style="9" customWidth="1"/>
    <col min="3" max="3" width="4.875" style="9" customWidth="1"/>
    <col min="4" max="4" width="10.625" style="9" customWidth="1"/>
    <col min="5" max="6" width="5.875" style="9" customWidth="1"/>
    <col min="7" max="7" width="9.375" style="9" bestFit="1" customWidth="1"/>
    <col min="8" max="8" width="4.25" style="9" customWidth="1"/>
    <col min="9" max="9" width="7" style="9" customWidth="1"/>
    <col min="10" max="10" width="4.25" style="9" customWidth="1"/>
    <col min="11" max="11" width="6.375" style="9" customWidth="1"/>
    <col min="12" max="12" width="4.25" style="9" customWidth="1"/>
    <col min="13" max="13" width="6.625" style="9" customWidth="1"/>
    <col min="14" max="14" width="4.25" style="9" customWidth="1"/>
    <col min="15" max="15" width="6.125" style="9" customWidth="1"/>
    <col min="16" max="16" width="4.25" style="9" customWidth="1"/>
    <col min="17" max="17" width="9" style="9"/>
    <col min="18" max="18" width="4.25" style="9" customWidth="1"/>
    <col min="19" max="19" width="9" style="9"/>
    <col min="20" max="20" width="4.25" style="9" customWidth="1"/>
    <col min="21" max="21" width="9" style="9"/>
    <col min="22" max="22" width="4.25" style="9" customWidth="1"/>
    <col min="23" max="23" width="9" style="9"/>
    <col min="24" max="24" width="9.25" style="9" bestFit="1" customWidth="1"/>
    <col min="25" max="16384" width="9" style="9"/>
  </cols>
  <sheetData>
    <row r="1" spans="1:22" ht="28.5" x14ac:dyDescent="0.4">
      <c r="A1" s="203" t="s">
        <v>100</v>
      </c>
      <c r="B1" s="203"/>
      <c r="C1" s="203"/>
      <c r="D1" s="203"/>
      <c r="E1" s="203"/>
      <c r="F1" s="203"/>
      <c r="G1" s="203"/>
      <c r="H1" s="203"/>
      <c r="I1" s="203"/>
      <c r="J1" s="203"/>
      <c r="K1" s="203"/>
      <c r="L1" s="203"/>
      <c r="M1" s="203"/>
      <c r="N1" s="203"/>
      <c r="O1" s="203"/>
      <c r="P1" s="203"/>
      <c r="Q1" s="203"/>
      <c r="R1" s="203"/>
      <c r="S1" s="203"/>
      <c r="T1" s="203"/>
      <c r="U1" s="203"/>
      <c r="V1" s="203"/>
    </row>
    <row r="2" spans="1:22" ht="14.25" customHeight="1" thickBot="1" x14ac:dyDescent="0.45">
      <c r="A2" s="202"/>
      <c r="B2" s="202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U2" s="201" t="s">
        <v>99</v>
      </c>
      <c r="V2" s="201"/>
    </row>
    <row r="3" spans="1:22" x14ac:dyDescent="0.4">
      <c r="A3" s="200" t="s">
        <v>54</v>
      </c>
      <c r="B3" s="199"/>
      <c r="C3" s="198"/>
      <c r="D3" s="197" t="s">
        <v>98</v>
      </c>
      <c r="E3" s="196"/>
      <c r="F3" s="195"/>
      <c r="G3" s="194" t="s">
        <v>97</v>
      </c>
      <c r="H3" s="193"/>
      <c r="I3" s="193"/>
      <c r="J3" s="193"/>
      <c r="K3" s="193"/>
      <c r="L3" s="193"/>
      <c r="M3" s="193"/>
      <c r="N3" s="193"/>
      <c r="O3" s="193"/>
      <c r="P3" s="192"/>
      <c r="Q3" s="194" t="s">
        <v>96</v>
      </c>
      <c r="R3" s="193"/>
      <c r="S3" s="193"/>
      <c r="T3" s="193"/>
      <c r="U3" s="193"/>
      <c r="V3" s="192"/>
    </row>
    <row r="4" spans="1:22" ht="21" x14ac:dyDescent="0.4">
      <c r="A4" s="191"/>
      <c r="B4" s="190"/>
      <c r="C4" s="189"/>
      <c r="D4" s="188"/>
      <c r="E4" s="187" t="s">
        <v>95</v>
      </c>
      <c r="F4" s="186" t="s">
        <v>94</v>
      </c>
      <c r="G4" s="178" t="s">
        <v>93</v>
      </c>
      <c r="H4" s="184" t="s">
        <v>85</v>
      </c>
      <c r="I4" s="182" t="s">
        <v>92</v>
      </c>
      <c r="J4" s="184" t="s">
        <v>85</v>
      </c>
      <c r="K4" s="171" t="s">
        <v>91</v>
      </c>
      <c r="L4" s="184" t="s">
        <v>85</v>
      </c>
      <c r="M4" s="185" t="s">
        <v>90</v>
      </c>
      <c r="N4" s="184" t="s">
        <v>85</v>
      </c>
      <c r="O4" s="171" t="s">
        <v>89</v>
      </c>
      <c r="P4" s="183" t="s">
        <v>85</v>
      </c>
      <c r="Q4" s="178" t="s">
        <v>88</v>
      </c>
      <c r="R4" s="181" t="s">
        <v>85</v>
      </c>
      <c r="S4" s="182" t="s">
        <v>87</v>
      </c>
      <c r="T4" s="181" t="s">
        <v>85</v>
      </c>
      <c r="U4" s="180" t="s">
        <v>86</v>
      </c>
      <c r="V4" s="179" t="s">
        <v>85</v>
      </c>
    </row>
    <row r="5" spans="1:22" ht="19.5" customHeight="1" x14ac:dyDescent="0.4">
      <c r="A5" s="178" t="s">
        <v>48</v>
      </c>
      <c r="B5" s="131">
        <v>5</v>
      </c>
      <c r="C5" s="130">
        <v>1930</v>
      </c>
      <c r="D5" s="177">
        <v>682560</v>
      </c>
      <c r="E5" s="176" t="s">
        <v>84</v>
      </c>
      <c r="F5" s="175">
        <f>D5/D$65*100</f>
        <v>57.009268516360848</v>
      </c>
      <c r="G5" s="173"/>
      <c r="H5" s="172"/>
      <c r="I5" s="171"/>
      <c r="J5" s="172"/>
      <c r="K5" s="171"/>
      <c r="L5" s="172"/>
      <c r="M5" s="171"/>
      <c r="N5" s="172"/>
      <c r="O5" s="171"/>
      <c r="P5" s="174"/>
      <c r="Q5" s="173"/>
      <c r="R5" s="172"/>
      <c r="S5" s="171"/>
      <c r="T5" s="172"/>
      <c r="U5" s="171"/>
      <c r="V5" s="170"/>
    </row>
    <row r="6" spans="1:22" ht="19.5" customHeight="1" x14ac:dyDescent="0.4">
      <c r="A6" s="169"/>
      <c r="B6" s="77">
        <f>B5+1</f>
        <v>6</v>
      </c>
      <c r="C6" s="105">
        <f>C5+1</f>
        <v>1931</v>
      </c>
      <c r="D6" s="168">
        <v>700752</v>
      </c>
      <c r="E6" s="109">
        <f>D6/D5*100</f>
        <v>102.66526019690576</v>
      </c>
      <c r="F6" s="78">
        <f>D6/D$65*100</f>
        <v>58.528713858674543</v>
      </c>
      <c r="G6" s="157"/>
      <c r="H6" s="167"/>
      <c r="I6" s="166"/>
      <c r="J6" s="167"/>
      <c r="K6" s="166"/>
      <c r="L6" s="167"/>
      <c r="M6" s="166"/>
      <c r="N6" s="167"/>
      <c r="O6" s="166"/>
      <c r="P6" s="144"/>
      <c r="Q6" s="157"/>
      <c r="R6" s="167"/>
      <c r="S6" s="166"/>
      <c r="T6" s="167"/>
      <c r="U6" s="166"/>
      <c r="V6" s="165"/>
    </row>
    <row r="7" spans="1:22" ht="19.5" customHeight="1" x14ac:dyDescent="0.4">
      <c r="A7" s="169"/>
      <c r="B7" s="77">
        <f>B6+1</f>
        <v>7</v>
      </c>
      <c r="C7" s="105">
        <f>C6+1</f>
        <v>1932</v>
      </c>
      <c r="D7" s="168">
        <v>694656</v>
      </c>
      <c r="E7" s="109">
        <f>D7/D6*100</f>
        <v>99.130077402561824</v>
      </c>
      <c r="F7" s="78">
        <f>D7/D$65*100</f>
        <v>58.019559350827997</v>
      </c>
      <c r="G7" s="157"/>
      <c r="H7" s="167"/>
      <c r="I7" s="166"/>
      <c r="J7" s="167"/>
      <c r="K7" s="166"/>
      <c r="L7" s="167"/>
      <c r="M7" s="166"/>
      <c r="N7" s="167"/>
      <c r="O7" s="166"/>
      <c r="P7" s="144"/>
      <c r="Q7" s="157"/>
      <c r="R7" s="167"/>
      <c r="S7" s="166"/>
      <c r="T7" s="167"/>
      <c r="U7" s="166"/>
      <c r="V7" s="165"/>
    </row>
    <row r="8" spans="1:22" ht="19.5" customHeight="1" x14ac:dyDescent="0.4">
      <c r="A8" s="169"/>
      <c r="B8" s="77">
        <f>B7+1</f>
        <v>8</v>
      </c>
      <c r="C8" s="105">
        <f>C7+1</f>
        <v>1933</v>
      </c>
      <c r="D8" s="168">
        <v>670464</v>
      </c>
      <c r="E8" s="109">
        <f>D8/D7*100</f>
        <v>96.517412935323392</v>
      </c>
      <c r="F8" s="78">
        <f>D8/D$65*100</f>
        <v>55.998977681893692</v>
      </c>
      <c r="G8" s="157"/>
      <c r="H8" s="167"/>
      <c r="I8" s="166"/>
      <c r="J8" s="167"/>
      <c r="K8" s="166"/>
      <c r="L8" s="167"/>
      <c r="M8" s="166"/>
      <c r="N8" s="167"/>
      <c r="O8" s="166"/>
      <c r="P8" s="144"/>
      <c r="Q8" s="157"/>
      <c r="R8" s="167"/>
      <c r="S8" s="166"/>
      <c r="T8" s="167"/>
      <c r="U8" s="166"/>
      <c r="V8" s="165"/>
    </row>
    <row r="9" spans="1:22" ht="19.5" customHeight="1" x14ac:dyDescent="0.4">
      <c r="A9" s="54"/>
      <c r="B9" s="77">
        <f>B8+1</f>
        <v>9</v>
      </c>
      <c r="C9" s="105">
        <f>C8+1</f>
        <v>1934</v>
      </c>
      <c r="D9" s="151">
        <v>880200</v>
      </c>
      <c r="E9" s="109">
        <f>D9/D8*100</f>
        <v>131.28221649484539</v>
      </c>
      <c r="F9" s="78">
        <f>D9/D$65*100</f>
        <v>73.51669911524381</v>
      </c>
      <c r="G9" s="164"/>
      <c r="H9" s="136"/>
      <c r="I9" s="83"/>
      <c r="J9" s="136"/>
      <c r="K9" s="83"/>
      <c r="L9" s="136"/>
      <c r="M9" s="83"/>
      <c r="N9" s="136"/>
      <c r="O9" s="83"/>
      <c r="P9" s="144"/>
      <c r="Q9" s="164"/>
      <c r="R9" s="136"/>
      <c r="S9" s="83"/>
      <c r="T9" s="136"/>
      <c r="U9" s="83"/>
      <c r="V9" s="144"/>
    </row>
    <row r="10" spans="1:22" ht="19.5" customHeight="1" x14ac:dyDescent="0.4">
      <c r="A10" s="60"/>
      <c r="B10" s="131">
        <f>B9+1</f>
        <v>10</v>
      </c>
      <c r="C10" s="130">
        <f>C9+1</f>
        <v>1935</v>
      </c>
      <c r="D10" s="150">
        <v>891000</v>
      </c>
      <c r="E10" s="128">
        <f>D10/D9*100</f>
        <v>101.22699386503066</v>
      </c>
      <c r="F10" s="149">
        <f>D10/D$65*100</f>
        <v>74.418744503160923</v>
      </c>
      <c r="G10" s="64"/>
      <c r="H10" s="138"/>
      <c r="I10" s="161"/>
      <c r="J10" s="138"/>
      <c r="K10" s="161"/>
      <c r="L10" s="138"/>
      <c r="M10" s="161"/>
      <c r="N10" s="138"/>
      <c r="O10" s="161"/>
      <c r="P10" s="141"/>
      <c r="Q10" s="64"/>
      <c r="R10" s="138"/>
      <c r="S10" s="161"/>
      <c r="T10" s="138"/>
      <c r="U10" s="161"/>
      <c r="V10" s="141"/>
    </row>
    <row r="11" spans="1:22" ht="19.5" customHeight="1" x14ac:dyDescent="0.4">
      <c r="A11" s="54"/>
      <c r="B11" s="77">
        <f>B10+1</f>
        <v>11</v>
      </c>
      <c r="C11" s="105">
        <f>C10+1</f>
        <v>1936</v>
      </c>
      <c r="D11" s="151">
        <v>901800</v>
      </c>
      <c r="E11" s="109">
        <f>D11/D10*100</f>
        <v>101.21212121212122</v>
      </c>
      <c r="F11" s="78">
        <f>D11/D$65*100</f>
        <v>75.320789891078022</v>
      </c>
      <c r="G11" s="164"/>
      <c r="H11" s="136"/>
      <c r="I11" s="83"/>
      <c r="J11" s="136"/>
      <c r="K11" s="83"/>
      <c r="L11" s="136"/>
      <c r="M11" s="83"/>
      <c r="N11" s="136"/>
      <c r="O11" s="83"/>
      <c r="P11" s="144"/>
      <c r="Q11" s="164"/>
      <c r="R11" s="136"/>
      <c r="S11" s="83"/>
      <c r="T11" s="136"/>
      <c r="U11" s="83"/>
      <c r="V11" s="144"/>
    </row>
    <row r="12" spans="1:22" ht="19.5" customHeight="1" x14ac:dyDescent="0.4">
      <c r="A12" s="54"/>
      <c r="B12" s="77">
        <f>B11+1</f>
        <v>12</v>
      </c>
      <c r="C12" s="105">
        <f>C11+1</f>
        <v>1937</v>
      </c>
      <c r="D12" s="151">
        <v>931680</v>
      </c>
      <c r="E12" s="109">
        <f>D12/D11*100</f>
        <v>103.31337325349301</v>
      </c>
      <c r="F12" s="78">
        <f>D12/D$65*100</f>
        <v>77.816448797648661</v>
      </c>
      <c r="G12" s="164"/>
      <c r="H12" s="136"/>
      <c r="I12" s="83"/>
      <c r="J12" s="136"/>
      <c r="K12" s="83"/>
      <c r="L12" s="136"/>
      <c r="M12" s="83"/>
      <c r="N12" s="136"/>
      <c r="O12" s="83"/>
      <c r="P12" s="144"/>
      <c r="Q12" s="164"/>
      <c r="R12" s="136"/>
      <c r="S12" s="83"/>
      <c r="T12" s="136"/>
      <c r="U12" s="83"/>
      <c r="V12" s="144"/>
    </row>
    <row r="13" spans="1:22" ht="19.5" customHeight="1" x14ac:dyDescent="0.4">
      <c r="A13" s="54"/>
      <c r="B13" s="77">
        <f>B12+1</f>
        <v>13</v>
      </c>
      <c r="C13" s="105">
        <f>C12+1</f>
        <v>1938</v>
      </c>
      <c r="D13" s="151">
        <v>939420</v>
      </c>
      <c r="E13" s="109">
        <f>D13/D12*100</f>
        <v>100.83075734157651</v>
      </c>
      <c r="F13" s="78">
        <f>D13/D$65*100</f>
        <v>78.462914658989263</v>
      </c>
      <c r="G13" s="164"/>
      <c r="H13" s="136"/>
      <c r="I13" s="83"/>
      <c r="J13" s="136"/>
      <c r="K13" s="83"/>
      <c r="L13" s="136"/>
      <c r="M13" s="83"/>
      <c r="N13" s="136"/>
      <c r="O13" s="83"/>
      <c r="P13" s="144"/>
      <c r="Q13" s="164"/>
      <c r="R13" s="136"/>
      <c r="S13" s="83"/>
      <c r="T13" s="136"/>
      <c r="U13" s="83"/>
      <c r="V13" s="144"/>
    </row>
    <row r="14" spans="1:22" ht="19.5" customHeight="1" x14ac:dyDescent="0.4">
      <c r="A14" s="54"/>
      <c r="B14" s="77">
        <f>B13+1</f>
        <v>14</v>
      </c>
      <c r="C14" s="105">
        <f>C13+1</f>
        <v>1939</v>
      </c>
      <c r="D14" s="151">
        <v>890640</v>
      </c>
      <c r="E14" s="109">
        <f>D14/D13*100</f>
        <v>94.807434374401225</v>
      </c>
      <c r="F14" s="78">
        <f>D14/D$65*100</f>
        <v>74.388676323563686</v>
      </c>
      <c r="G14" s="164"/>
      <c r="H14" s="136"/>
      <c r="I14" s="83"/>
      <c r="J14" s="136"/>
      <c r="K14" s="83"/>
      <c r="L14" s="136"/>
      <c r="M14" s="83"/>
      <c r="N14" s="136"/>
      <c r="O14" s="83"/>
      <c r="P14" s="144"/>
      <c r="Q14" s="164"/>
      <c r="R14" s="136"/>
      <c r="S14" s="83"/>
      <c r="T14" s="136"/>
      <c r="U14" s="83"/>
      <c r="V14" s="144"/>
    </row>
    <row r="15" spans="1:22" ht="19.5" customHeight="1" x14ac:dyDescent="0.4">
      <c r="A15" s="60"/>
      <c r="B15" s="131">
        <f>B14+1</f>
        <v>15</v>
      </c>
      <c r="C15" s="130">
        <f>C14+1</f>
        <v>1940</v>
      </c>
      <c r="D15" s="150">
        <v>892260</v>
      </c>
      <c r="E15" s="128">
        <f>D15/D14*100</f>
        <v>100.18189167340338</v>
      </c>
      <c r="F15" s="149">
        <f>D15/D$65*100</f>
        <v>74.523983131751251</v>
      </c>
      <c r="G15" s="64"/>
      <c r="H15" s="138"/>
      <c r="I15" s="161"/>
      <c r="J15" s="138"/>
      <c r="K15" s="161"/>
      <c r="L15" s="138"/>
      <c r="M15" s="161"/>
      <c r="N15" s="138"/>
      <c r="O15" s="161"/>
      <c r="P15" s="141"/>
      <c r="Q15" s="64"/>
      <c r="R15" s="138"/>
      <c r="S15" s="161"/>
      <c r="T15" s="138"/>
      <c r="U15" s="161"/>
      <c r="V15" s="141"/>
    </row>
    <row r="16" spans="1:22" ht="19.5" customHeight="1" x14ac:dyDescent="0.4">
      <c r="A16" s="54"/>
      <c r="B16" s="77">
        <f>B15+1</f>
        <v>16</v>
      </c>
      <c r="C16" s="105">
        <f>C15+1</f>
        <v>1941</v>
      </c>
      <c r="D16" s="151">
        <v>890460</v>
      </c>
      <c r="E16" s="109">
        <f>D16/D15*100</f>
        <v>99.798265079685294</v>
      </c>
      <c r="F16" s="78">
        <f>D16/D$65*100</f>
        <v>74.373642233765054</v>
      </c>
      <c r="G16" s="164"/>
      <c r="H16" s="136"/>
      <c r="I16" s="83"/>
      <c r="J16" s="136"/>
      <c r="K16" s="83"/>
      <c r="L16" s="136"/>
      <c r="M16" s="83"/>
      <c r="N16" s="136"/>
      <c r="O16" s="83"/>
      <c r="P16" s="144"/>
      <c r="Q16" s="164"/>
      <c r="R16" s="136"/>
      <c r="S16" s="83"/>
      <c r="T16" s="136"/>
      <c r="U16" s="83"/>
      <c r="V16" s="144"/>
    </row>
    <row r="17" spans="1:22" ht="19.5" customHeight="1" x14ac:dyDescent="0.4">
      <c r="A17" s="54"/>
      <c r="B17" s="77">
        <f>B16+1</f>
        <v>17</v>
      </c>
      <c r="C17" s="105">
        <f>C16+1</f>
        <v>1942</v>
      </c>
      <c r="D17" s="151">
        <v>734580</v>
      </c>
      <c r="E17" s="109">
        <f>D17/D16*100</f>
        <v>82.494441075399223</v>
      </c>
      <c r="F17" s="78">
        <f>D17/D$65*100</f>
        <v>61.354120468161554</v>
      </c>
      <c r="G17" s="164"/>
      <c r="H17" s="136"/>
      <c r="I17" s="83"/>
      <c r="J17" s="136"/>
      <c r="K17" s="83"/>
      <c r="L17" s="136"/>
      <c r="M17" s="83"/>
      <c r="N17" s="136"/>
      <c r="O17" s="83"/>
      <c r="P17" s="144"/>
      <c r="Q17" s="164"/>
      <c r="R17" s="136"/>
      <c r="S17" s="83"/>
      <c r="T17" s="136"/>
      <c r="U17" s="83"/>
      <c r="V17" s="144"/>
    </row>
    <row r="18" spans="1:22" ht="19.5" customHeight="1" x14ac:dyDescent="0.4">
      <c r="A18" s="54"/>
      <c r="B18" s="77">
        <f>B17+1</f>
        <v>18</v>
      </c>
      <c r="C18" s="105">
        <f>C17+1</f>
        <v>1943</v>
      </c>
      <c r="D18" s="151">
        <v>572940</v>
      </c>
      <c r="E18" s="109">
        <f>D18/D17*100</f>
        <v>77.995589316344038</v>
      </c>
      <c r="F18" s="78">
        <f>D18/D$65*100</f>
        <v>47.853507829002261</v>
      </c>
      <c r="G18" s="164"/>
      <c r="H18" s="136"/>
      <c r="I18" s="83"/>
      <c r="J18" s="136"/>
      <c r="K18" s="83"/>
      <c r="L18" s="136"/>
      <c r="M18" s="83"/>
      <c r="N18" s="136"/>
      <c r="O18" s="83"/>
      <c r="P18" s="144"/>
      <c r="Q18" s="164"/>
      <c r="R18" s="136"/>
      <c r="S18" s="83"/>
      <c r="T18" s="136"/>
      <c r="U18" s="83"/>
      <c r="V18" s="144"/>
    </row>
    <row r="19" spans="1:22" ht="19.5" customHeight="1" x14ac:dyDescent="0.4">
      <c r="A19" s="54"/>
      <c r="B19" s="77">
        <f>B18+1</f>
        <v>19</v>
      </c>
      <c r="C19" s="105">
        <f>C18+1</f>
        <v>1944</v>
      </c>
      <c r="D19" s="151">
        <v>628020</v>
      </c>
      <c r="E19" s="109">
        <f>D19/D18*100</f>
        <v>109.61357210179077</v>
      </c>
      <c r="F19" s="78">
        <f>D19/D$65*100</f>
        <v>52.453939307379486</v>
      </c>
      <c r="G19" s="164"/>
      <c r="H19" s="136"/>
      <c r="I19" s="83"/>
      <c r="J19" s="136"/>
      <c r="K19" s="83"/>
      <c r="L19" s="136"/>
      <c r="M19" s="83"/>
      <c r="N19" s="136"/>
      <c r="O19" s="83"/>
      <c r="P19" s="144"/>
      <c r="Q19" s="164"/>
      <c r="R19" s="136"/>
      <c r="S19" s="83"/>
      <c r="T19" s="136"/>
      <c r="U19" s="83"/>
      <c r="V19" s="144"/>
    </row>
    <row r="20" spans="1:22" ht="19.5" customHeight="1" x14ac:dyDescent="0.4">
      <c r="A20" s="60"/>
      <c r="B20" s="131">
        <f>B19+1</f>
        <v>20</v>
      </c>
      <c r="C20" s="130">
        <f>C19+1</f>
        <v>1945</v>
      </c>
      <c r="D20" s="150">
        <v>425880</v>
      </c>
      <c r="E20" s="128">
        <f>D20/D19*100</f>
        <v>67.813126970478649</v>
      </c>
      <c r="F20" s="149">
        <f>D20/D$65*100</f>
        <v>35.570656463531058</v>
      </c>
      <c r="G20" s="64"/>
      <c r="H20" s="138"/>
      <c r="I20" s="161"/>
      <c r="J20" s="138"/>
      <c r="K20" s="161"/>
      <c r="L20" s="138"/>
      <c r="M20" s="161"/>
      <c r="N20" s="138"/>
      <c r="O20" s="161"/>
      <c r="P20" s="141"/>
      <c r="Q20" s="64"/>
      <c r="R20" s="138"/>
      <c r="S20" s="161"/>
      <c r="T20" s="138"/>
      <c r="U20" s="161"/>
      <c r="V20" s="141"/>
    </row>
    <row r="21" spans="1:22" ht="19.5" customHeight="1" x14ac:dyDescent="0.4">
      <c r="A21" s="54"/>
      <c r="B21" s="77">
        <f>B20+1</f>
        <v>21</v>
      </c>
      <c r="C21" s="105">
        <f>C20+1</f>
        <v>1946</v>
      </c>
      <c r="D21" s="151">
        <v>399780</v>
      </c>
      <c r="E21" s="109">
        <f>D21/D20*100</f>
        <v>93.871513102282336</v>
      </c>
      <c r="F21" s="78">
        <f>D21/D$65*100</f>
        <v>33.390713442731396</v>
      </c>
      <c r="G21" s="164"/>
      <c r="H21" s="136"/>
      <c r="I21" s="83"/>
      <c r="J21" s="136"/>
      <c r="K21" s="83"/>
      <c r="L21" s="136"/>
      <c r="M21" s="83"/>
      <c r="N21" s="136"/>
      <c r="O21" s="83"/>
      <c r="P21" s="144"/>
      <c r="Q21" s="164"/>
      <c r="R21" s="136"/>
      <c r="S21" s="83"/>
      <c r="T21" s="136"/>
      <c r="U21" s="83"/>
      <c r="V21" s="144"/>
    </row>
    <row r="22" spans="1:22" ht="19.5" customHeight="1" x14ac:dyDescent="0.4">
      <c r="A22" s="54"/>
      <c r="B22" s="77">
        <f>B21+1</f>
        <v>22</v>
      </c>
      <c r="C22" s="105">
        <f>C21+1</f>
        <v>1947</v>
      </c>
      <c r="D22" s="151">
        <v>336240</v>
      </c>
      <c r="E22" s="109">
        <f>D22/D21*100</f>
        <v>84.106258442143172</v>
      </c>
      <c r="F22" s="78">
        <f>D22/D$65*100</f>
        <v>28.083679743819111</v>
      </c>
      <c r="G22" s="164"/>
      <c r="H22" s="136"/>
      <c r="I22" s="83"/>
      <c r="J22" s="136"/>
      <c r="K22" s="83"/>
      <c r="L22" s="136"/>
      <c r="M22" s="83"/>
      <c r="N22" s="136"/>
      <c r="O22" s="83"/>
      <c r="P22" s="144"/>
      <c r="Q22" s="164"/>
      <c r="R22" s="136"/>
      <c r="S22" s="83"/>
      <c r="T22" s="136"/>
      <c r="U22" s="83"/>
      <c r="V22" s="144"/>
    </row>
    <row r="23" spans="1:22" ht="19.5" customHeight="1" x14ac:dyDescent="0.4">
      <c r="A23" s="54"/>
      <c r="B23" s="77">
        <f>B22+1</f>
        <v>23</v>
      </c>
      <c r="C23" s="105">
        <f>C22+1</f>
        <v>1948</v>
      </c>
      <c r="D23" s="151">
        <v>491760</v>
      </c>
      <c r="E23" s="109">
        <f>D23/D22*100</f>
        <v>146.2526766595289</v>
      </c>
      <c r="F23" s="78">
        <f>D23/D$65*100</f>
        <v>41.073133329825382</v>
      </c>
      <c r="G23" s="164"/>
      <c r="H23" s="136"/>
      <c r="I23" s="83"/>
      <c r="J23" s="136"/>
      <c r="K23" s="83"/>
      <c r="L23" s="136"/>
      <c r="M23" s="83"/>
      <c r="N23" s="136"/>
      <c r="O23" s="83"/>
      <c r="P23" s="144"/>
      <c r="Q23" s="164"/>
      <c r="R23" s="136"/>
      <c r="S23" s="83"/>
      <c r="T23" s="136"/>
      <c r="U23" s="83"/>
      <c r="V23" s="144"/>
    </row>
    <row r="24" spans="1:22" ht="19.5" customHeight="1" x14ac:dyDescent="0.4">
      <c r="A24" s="54"/>
      <c r="B24" s="77">
        <f>B23+1</f>
        <v>24</v>
      </c>
      <c r="C24" s="105">
        <f>C23+1</f>
        <v>1949</v>
      </c>
      <c r="D24" s="151">
        <v>550440</v>
      </c>
      <c r="E24" s="109">
        <f>D24/D23*100</f>
        <v>111.93265007320645</v>
      </c>
      <c r="F24" s="78">
        <f>D24/D$65*100</f>
        <v>45.974246604174965</v>
      </c>
      <c r="G24" s="164"/>
      <c r="H24" s="136"/>
      <c r="I24" s="83"/>
      <c r="J24" s="136"/>
      <c r="K24" s="83"/>
      <c r="L24" s="136"/>
      <c r="M24" s="83"/>
      <c r="N24" s="136"/>
      <c r="O24" s="83"/>
      <c r="P24" s="144"/>
      <c r="Q24" s="164"/>
      <c r="R24" s="136"/>
      <c r="S24" s="83"/>
      <c r="T24" s="136"/>
      <c r="U24" s="83"/>
      <c r="V24" s="144"/>
    </row>
    <row r="25" spans="1:22" ht="19.5" customHeight="1" x14ac:dyDescent="0.4">
      <c r="A25" s="60"/>
      <c r="B25" s="131">
        <f>B24+1</f>
        <v>25</v>
      </c>
      <c r="C25" s="130">
        <f>C24+1</f>
        <v>1950</v>
      </c>
      <c r="D25" s="150">
        <v>655560</v>
      </c>
      <c r="E25" s="128">
        <f>D25/D24*100</f>
        <v>119.09744931327666</v>
      </c>
      <c r="F25" s="149">
        <f>D25/D$65*100</f>
        <v>54.754155046568101</v>
      </c>
      <c r="G25" s="64"/>
      <c r="H25" s="138"/>
      <c r="I25" s="161"/>
      <c r="J25" s="138"/>
      <c r="K25" s="161"/>
      <c r="L25" s="138"/>
      <c r="M25" s="161"/>
      <c r="N25" s="138"/>
      <c r="O25" s="161"/>
      <c r="P25" s="141"/>
      <c r="Q25" s="64"/>
      <c r="R25" s="138"/>
      <c r="S25" s="161"/>
      <c r="T25" s="138"/>
      <c r="U25" s="161"/>
      <c r="V25" s="141"/>
    </row>
    <row r="26" spans="1:22" ht="19.5" customHeight="1" x14ac:dyDescent="0.4">
      <c r="A26" s="54"/>
      <c r="B26" s="77">
        <f>B25+1</f>
        <v>26</v>
      </c>
      <c r="C26" s="105">
        <f>C25+1</f>
        <v>1951</v>
      </c>
      <c r="D26" s="151">
        <v>794880</v>
      </c>
      <c r="E26" s="109">
        <f>D26/D25*100</f>
        <v>121.25205930807248</v>
      </c>
      <c r="F26" s="78">
        <f>D26/D$65*100</f>
        <v>66.390540550698702</v>
      </c>
      <c r="G26" s="164"/>
      <c r="H26" s="136"/>
      <c r="I26" s="83"/>
      <c r="J26" s="136"/>
      <c r="K26" s="83"/>
      <c r="L26" s="136"/>
      <c r="M26" s="83"/>
      <c r="N26" s="136"/>
      <c r="O26" s="83"/>
      <c r="P26" s="144"/>
      <c r="Q26" s="164"/>
      <c r="R26" s="136"/>
      <c r="S26" s="83"/>
      <c r="T26" s="136"/>
      <c r="U26" s="83"/>
      <c r="V26" s="144"/>
    </row>
    <row r="27" spans="1:22" ht="19.5" customHeight="1" x14ac:dyDescent="0.4">
      <c r="A27" s="54"/>
      <c r="B27" s="77">
        <f>B26+1</f>
        <v>27</v>
      </c>
      <c r="C27" s="105">
        <f>C26+1</f>
        <v>1952</v>
      </c>
      <c r="D27" s="151">
        <v>748620</v>
      </c>
      <c r="E27" s="109">
        <f>D27/D26*100</f>
        <v>94.180253623188406</v>
      </c>
      <c r="F27" s="78">
        <f>D27/D$65*100</f>
        <v>62.526779472453789</v>
      </c>
      <c r="G27" s="164"/>
      <c r="H27" s="136"/>
      <c r="I27" s="83"/>
      <c r="J27" s="136"/>
      <c r="K27" s="83"/>
      <c r="L27" s="136"/>
      <c r="M27" s="83"/>
      <c r="N27" s="136"/>
      <c r="O27" s="83"/>
      <c r="P27" s="144"/>
      <c r="Q27" s="164"/>
      <c r="R27" s="136"/>
      <c r="S27" s="83"/>
      <c r="T27" s="136"/>
      <c r="U27" s="83"/>
      <c r="V27" s="144"/>
    </row>
    <row r="28" spans="1:22" ht="19.5" customHeight="1" x14ac:dyDescent="0.4">
      <c r="A28" s="54"/>
      <c r="B28" s="77">
        <f>B27+1</f>
        <v>28</v>
      </c>
      <c r="C28" s="105">
        <f>C27+1</f>
        <v>1953</v>
      </c>
      <c r="D28" s="151">
        <v>881460</v>
      </c>
      <c r="E28" s="109">
        <f>D28/D27*100</f>
        <v>117.74465015628756</v>
      </c>
      <c r="F28" s="78">
        <f>D28/D$65*100</f>
        <v>73.621937743834138</v>
      </c>
      <c r="G28" s="164"/>
      <c r="H28" s="136"/>
      <c r="I28" s="83"/>
      <c r="J28" s="136"/>
      <c r="K28" s="83"/>
      <c r="L28" s="136"/>
      <c r="M28" s="83"/>
      <c r="N28" s="136"/>
      <c r="O28" s="83"/>
      <c r="P28" s="144"/>
      <c r="Q28" s="164"/>
      <c r="R28" s="136"/>
      <c r="S28" s="83"/>
      <c r="T28" s="136"/>
      <c r="U28" s="83"/>
      <c r="V28" s="144"/>
    </row>
    <row r="29" spans="1:22" ht="19.5" customHeight="1" x14ac:dyDescent="0.4">
      <c r="A29" s="54"/>
      <c r="B29" s="77">
        <f>B28+1</f>
        <v>29</v>
      </c>
      <c r="C29" s="105">
        <f>C28+1</f>
        <v>1954</v>
      </c>
      <c r="D29" s="151">
        <v>934020</v>
      </c>
      <c r="E29" s="109">
        <f>D29/D28*100</f>
        <v>105.96283438840106</v>
      </c>
      <c r="F29" s="78">
        <f>D29/D$65*100</f>
        <v>78.011891965030713</v>
      </c>
      <c r="G29" s="164"/>
      <c r="H29" s="136"/>
      <c r="I29" s="83"/>
      <c r="J29" s="136"/>
      <c r="K29" s="83"/>
      <c r="L29" s="136"/>
      <c r="M29" s="83"/>
      <c r="N29" s="136"/>
      <c r="O29" s="83"/>
      <c r="P29" s="144"/>
      <c r="Q29" s="164"/>
      <c r="R29" s="136"/>
      <c r="S29" s="83"/>
      <c r="T29" s="136"/>
      <c r="U29" s="83"/>
      <c r="V29" s="144"/>
    </row>
    <row r="30" spans="1:22" ht="19.5" customHeight="1" x14ac:dyDescent="0.4">
      <c r="A30" s="60"/>
      <c r="B30" s="131">
        <f>B29+1</f>
        <v>30</v>
      </c>
      <c r="C30" s="130">
        <f>C29+1</f>
        <v>1955</v>
      </c>
      <c r="D30" s="150">
        <v>973800</v>
      </c>
      <c r="E30" s="128">
        <f>D30/D29*100</f>
        <v>104.25900944305262</v>
      </c>
      <c r="F30" s="149">
        <f>D30/D$65*100</f>
        <v>81.334425810525374</v>
      </c>
      <c r="G30" s="64"/>
      <c r="H30" s="138"/>
      <c r="I30" s="161"/>
      <c r="J30" s="138"/>
      <c r="K30" s="161"/>
      <c r="L30" s="138"/>
      <c r="M30" s="161"/>
      <c r="N30" s="138"/>
      <c r="O30" s="161"/>
      <c r="P30" s="141"/>
      <c r="Q30" s="64"/>
      <c r="R30" s="138"/>
      <c r="S30" s="161"/>
      <c r="T30" s="138"/>
      <c r="U30" s="161"/>
      <c r="V30" s="141"/>
    </row>
    <row r="31" spans="1:22" ht="19.5" customHeight="1" x14ac:dyDescent="0.4">
      <c r="A31" s="54"/>
      <c r="B31" s="77">
        <f>B30+1</f>
        <v>31</v>
      </c>
      <c r="C31" s="105">
        <f>C30+1</f>
        <v>1956</v>
      </c>
      <c r="D31" s="151">
        <v>1006560</v>
      </c>
      <c r="E31" s="109">
        <f>D31/D30*100</f>
        <v>103.3641404805915</v>
      </c>
      <c r="F31" s="78">
        <f>D31/D$65*100</f>
        <v>84.070630153873907</v>
      </c>
      <c r="G31" s="164"/>
      <c r="H31" s="136"/>
      <c r="I31" s="83"/>
      <c r="J31" s="136"/>
      <c r="K31" s="83"/>
      <c r="L31" s="136"/>
      <c r="M31" s="83"/>
      <c r="N31" s="136"/>
      <c r="O31" s="83"/>
      <c r="P31" s="144"/>
      <c r="Q31" s="164"/>
      <c r="R31" s="136"/>
      <c r="S31" s="83"/>
      <c r="T31" s="136"/>
      <c r="U31" s="83"/>
      <c r="V31" s="144"/>
    </row>
    <row r="32" spans="1:22" ht="19.5" customHeight="1" x14ac:dyDescent="0.4">
      <c r="A32" s="54"/>
      <c r="B32" s="77">
        <f>B31+1</f>
        <v>32</v>
      </c>
      <c r="C32" s="105">
        <f>C31+1</f>
        <v>1957</v>
      </c>
      <c r="D32" s="151">
        <v>996123</v>
      </c>
      <c r="E32" s="109">
        <f>D32/D31*100</f>
        <v>98.9631020505484</v>
      </c>
      <c r="F32" s="78">
        <f>D32/D$65*100</f>
        <v>83.198903513717354</v>
      </c>
      <c r="G32" s="164"/>
      <c r="H32" s="136"/>
      <c r="I32" s="83"/>
      <c r="J32" s="136"/>
      <c r="K32" s="83"/>
      <c r="L32" s="136"/>
      <c r="M32" s="83"/>
      <c r="N32" s="136"/>
      <c r="O32" s="83"/>
      <c r="P32" s="144"/>
      <c r="Q32" s="164"/>
      <c r="R32" s="136"/>
      <c r="S32" s="83"/>
      <c r="T32" s="136"/>
      <c r="U32" s="83"/>
      <c r="V32" s="144"/>
    </row>
    <row r="33" spans="1:22" ht="19.5" customHeight="1" x14ac:dyDescent="0.4">
      <c r="A33" s="54"/>
      <c r="B33" s="77">
        <f>B32+1</f>
        <v>33</v>
      </c>
      <c r="C33" s="105">
        <f>C32+1</f>
        <v>1958</v>
      </c>
      <c r="D33" s="151">
        <v>997657</v>
      </c>
      <c r="E33" s="109">
        <f>D33/D32*100</f>
        <v>100.15399704654948</v>
      </c>
      <c r="F33" s="78">
        <f>D33/D$65*100</f>
        <v>83.327027367890025</v>
      </c>
      <c r="G33" s="164"/>
      <c r="H33" s="136"/>
      <c r="I33" s="83"/>
      <c r="J33" s="136"/>
      <c r="K33" s="83"/>
      <c r="L33" s="136"/>
      <c r="M33" s="83"/>
      <c r="N33" s="136"/>
      <c r="O33" s="83"/>
      <c r="P33" s="144"/>
      <c r="Q33" s="164"/>
      <c r="R33" s="136"/>
      <c r="S33" s="83"/>
      <c r="T33" s="136"/>
      <c r="U33" s="83"/>
      <c r="V33" s="144"/>
    </row>
    <row r="34" spans="1:22" ht="19.5" customHeight="1" x14ac:dyDescent="0.4">
      <c r="A34" s="54"/>
      <c r="B34" s="77">
        <f>B33+1</f>
        <v>34</v>
      </c>
      <c r="C34" s="105">
        <f>C33+1</f>
        <v>1959</v>
      </c>
      <c r="D34" s="151">
        <v>1034982</v>
      </c>
      <c r="E34" s="109">
        <f>D34/D33*100</f>
        <v>103.74126578573598</v>
      </c>
      <c r="F34" s="78">
        <f>D34/D$65*100</f>
        <v>86.444512933075742</v>
      </c>
      <c r="G34" s="164"/>
      <c r="H34" s="136"/>
      <c r="I34" s="83"/>
      <c r="J34" s="136"/>
      <c r="K34" s="83"/>
      <c r="L34" s="136"/>
      <c r="M34" s="83"/>
      <c r="N34" s="136"/>
      <c r="O34" s="83"/>
      <c r="P34" s="144"/>
      <c r="Q34" s="164"/>
      <c r="R34" s="136"/>
      <c r="S34" s="83"/>
      <c r="T34" s="136"/>
      <c r="U34" s="83"/>
      <c r="V34" s="144"/>
    </row>
    <row r="35" spans="1:22" ht="19.5" customHeight="1" x14ac:dyDescent="0.4">
      <c r="A35" s="60"/>
      <c r="B35" s="131">
        <f>B34+1</f>
        <v>35</v>
      </c>
      <c r="C35" s="130">
        <f>C34+1</f>
        <v>1960</v>
      </c>
      <c r="D35" s="150">
        <v>1046982</v>
      </c>
      <c r="E35" s="128">
        <f>D35/D34*100</f>
        <v>101.15944045403688</v>
      </c>
      <c r="F35" s="149">
        <f>D35/D$65*100</f>
        <v>87.446785586316977</v>
      </c>
      <c r="G35" s="64"/>
      <c r="H35" s="138"/>
      <c r="I35" s="161"/>
      <c r="J35" s="138"/>
      <c r="K35" s="161"/>
      <c r="L35" s="138"/>
      <c r="M35" s="161"/>
      <c r="N35" s="138"/>
      <c r="O35" s="161"/>
      <c r="P35" s="141"/>
      <c r="Q35" s="64"/>
      <c r="R35" s="138"/>
      <c r="S35" s="161"/>
      <c r="T35" s="138"/>
      <c r="U35" s="161"/>
      <c r="V35" s="141"/>
    </row>
    <row r="36" spans="1:22" ht="19.5" customHeight="1" x14ac:dyDescent="0.4">
      <c r="A36" s="54"/>
      <c r="B36" s="77">
        <f>B35+1</f>
        <v>36</v>
      </c>
      <c r="C36" s="105">
        <f>C35+1</f>
        <v>1961</v>
      </c>
      <c r="D36" s="151">
        <v>1028519</v>
      </c>
      <c r="E36" s="109">
        <f>D36/D35*100</f>
        <v>98.236550389596005</v>
      </c>
      <c r="F36" s="78">
        <f>D36/D$65*100</f>
        <v>85.904705586584257</v>
      </c>
      <c r="G36" s="164"/>
      <c r="H36" s="136"/>
      <c r="I36" s="83"/>
      <c r="J36" s="136"/>
      <c r="K36" s="83"/>
      <c r="L36" s="136"/>
      <c r="M36" s="83"/>
      <c r="N36" s="136"/>
      <c r="O36" s="83"/>
      <c r="P36" s="144"/>
      <c r="Q36" s="164"/>
      <c r="R36" s="136"/>
      <c r="S36" s="83"/>
      <c r="T36" s="136"/>
      <c r="U36" s="83"/>
      <c r="V36" s="144"/>
    </row>
    <row r="37" spans="1:22" ht="19.5" customHeight="1" x14ac:dyDescent="0.4">
      <c r="A37" s="54"/>
      <c r="B37" s="77">
        <f>B36+1</f>
        <v>37</v>
      </c>
      <c r="C37" s="105">
        <f>C36+1</f>
        <v>1962</v>
      </c>
      <c r="D37" s="151">
        <v>1013759</v>
      </c>
      <c r="E37" s="109">
        <f>D37/D36*100</f>
        <v>98.564926851132554</v>
      </c>
      <c r="F37" s="78">
        <f>D37/D$65*100</f>
        <v>84.671910223097541</v>
      </c>
      <c r="G37" s="164"/>
      <c r="H37" s="136"/>
      <c r="I37" s="83"/>
      <c r="J37" s="136"/>
      <c r="K37" s="83"/>
      <c r="L37" s="136"/>
      <c r="M37" s="83"/>
      <c r="N37" s="136"/>
      <c r="O37" s="83"/>
      <c r="P37" s="144"/>
      <c r="Q37" s="164"/>
      <c r="R37" s="136"/>
      <c r="S37" s="83"/>
      <c r="T37" s="136"/>
      <c r="U37" s="83"/>
      <c r="V37" s="144"/>
    </row>
    <row r="38" spans="1:22" ht="19.5" customHeight="1" x14ac:dyDescent="0.4">
      <c r="A38" s="54"/>
      <c r="B38" s="77">
        <f>B37+1</f>
        <v>38</v>
      </c>
      <c r="C38" s="105">
        <f>C37+1</f>
        <v>1963</v>
      </c>
      <c r="D38" s="151">
        <v>1044600</v>
      </c>
      <c r="E38" s="109">
        <f>D38/D37*100</f>
        <v>103.04224179514065</v>
      </c>
      <c r="F38" s="78">
        <f>D38/D$65*100</f>
        <v>87.247834464648591</v>
      </c>
      <c r="G38" s="164"/>
      <c r="H38" s="136"/>
      <c r="I38" s="83"/>
      <c r="J38" s="136"/>
      <c r="K38" s="83"/>
      <c r="L38" s="136"/>
      <c r="M38" s="83"/>
      <c r="N38" s="136"/>
      <c r="O38" s="83"/>
      <c r="P38" s="144"/>
      <c r="Q38" s="164"/>
      <c r="R38" s="136"/>
      <c r="S38" s="83"/>
      <c r="T38" s="136"/>
      <c r="U38" s="83"/>
      <c r="V38" s="144"/>
    </row>
    <row r="39" spans="1:22" ht="19.5" customHeight="1" x14ac:dyDescent="0.4">
      <c r="A39" s="54"/>
      <c r="B39" s="77">
        <f>B38+1</f>
        <v>39</v>
      </c>
      <c r="C39" s="105">
        <f>C38+1</f>
        <v>1964</v>
      </c>
      <c r="D39" s="151">
        <v>1033590</v>
      </c>
      <c r="E39" s="109">
        <f>D39/D38*100</f>
        <v>98.94600804135554</v>
      </c>
      <c r="F39" s="78">
        <f>D39/D$65*100</f>
        <v>86.328249305299764</v>
      </c>
      <c r="G39" s="164"/>
      <c r="H39" s="136"/>
      <c r="I39" s="83"/>
      <c r="J39" s="136"/>
      <c r="K39" s="83"/>
      <c r="L39" s="136"/>
      <c r="M39" s="83"/>
      <c r="N39" s="136"/>
      <c r="O39" s="83"/>
      <c r="P39" s="144"/>
      <c r="Q39" s="164"/>
      <c r="R39" s="136"/>
      <c r="S39" s="83"/>
      <c r="T39" s="136"/>
      <c r="U39" s="83"/>
      <c r="V39" s="144"/>
    </row>
    <row r="40" spans="1:22" ht="19.5" customHeight="1" x14ac:dyDescent="0.4">
      <c r="A40" s="60"/>
      <c r="B40" s="131">
        <f>B39+1</f>
        <v>40</v>
      </c>
      <c r="C40" s="130">
        <f>C39+1</f>
        <v>1965</v>
      </c>
      <c r="D40" s="150">
        <v>1029077</v>
      </c>
      <c r="E40" s="128">
        <f>D40/D39*100</f>
        <v>99.563366518638915</v>
      </c>
      <c r="F40" s="149">
        <f>D40/D$65*100</f>
        <v>85.951311264959969</v>
      </c>
      <c r="G40" s="64"/>
      <c r="H40" s="138"/>
      <c r="I40" s="161"/>
      <c r="J40" s="138"/>
      <c r="K40" s="161"/>
      <c r="L40" s="138"/>
      <c r="M40" s="161"/>
      <c r="N40" s="138"/>
      <c r="O40" s="161"/>
      <c r="P40" s="141"/>
      <c r="Q40" s="64"/>
      <c r="R40" s="138"/>
      <c r="S40" s="161"/>
      <c r="T40" s="138"/>
      <c r="U40" s="161"/>
      <c r="V40" s="141"/>
    </row>
    <row r="41" spans="1:22" ht="19.5" customHeight="1" x14ac:dyDescent="0.4">
      <c r="A41" s="54"/>
      <c r="B41" s="77">
        <f>B40+1</f>
        <v>41</v>
      </c>
      <c r="C41" s="105">
        <f>C40+1</f>
        <v>1966</v>
      </c>
      <c r="D41" s="151">
        <v>1028833</v>
      </c>
      <c r="E41" s="109">
        <f>D41/D40*100</f>
        <v>99.976289432180494</v>
      </c>
      <c r="F41" s="78">
        <f>D41/D$65*100</f>
        <v>85.930931721010722</v>
      </c>
      <c r="G41" s="164"/>
      <c r="H41" s="136"/>
      <c r="I41" s="83"/>
      <c r="J41" s="136"/>
      <c r="K41" s="83"/>
      <c r="L41" s="136"/>
      <c r="M41" s="83"/>
      <c r="N41" s="136"/>
      <c r="O41" s="83"/>
      <c r="P41" s="144"/>
      <c r="Q41" s="164"/>
      <c r="R41" s="136"/>
      <c r="S41" s="83"/>
      <c r="T41" s="136"/>
      <c r="U41" s="83"/>
      <c r="V41" s="144"/>
    </row>
    <row r="42" spans="1:22" ht="19.5" customHeight="1" x14ac:dyDescent="0.4">
      <c r="A42" s="54"/>
      <c r="B42" s="77">
        <f>B41+1</f>
        <v>42</v>
      </c>
      <c r="C42" s="105">
        <f>C41+1</f>
        <v>1967</v>
      </c>
      <c r="D42" s="151">
        <v>1086036</v>
      </c>
      <c r="E42" s="109">
        <f>D42/D41*100</f>
        <v>105.55998884172651</v>
      </c>
      <c r="F42" s="78">
        <f>D42/D$65*100</f>
        <v>90.708681936290532</v>
      </c>
      <c r="G42" s="164"/>
      <c r="H42" s="136"/>
      <c r="I42" s="83"/>
      <c r="J42" s="136"/>
      <c r="K42" s="83"/>
      <c r="L42" s="136"/>
      <c r="M42" s="83"/>
      <c r="N42" s="136"/>
      <c r="O42" s="83"/>
      <c r="P42" s="144"/>
      <c r="Q42" s="164"/>
      <c r="R42" s="136"/>
      <c r="S42" s="83"/>
      <c r="T42" s="136"/>
      <c r="U42" s="83"/>
      <c r="V42" s="144"/>
    </row>
    <row r="43" spans="1:22" ht="19.5" customHeight="1" x14ac:dyDescent="0.4">
      <c r="A43" s="54"/>
      <c r="B43" s="77">
        <f>B42+1</f>
        <v>43</v>
      </c>
      <c r="C43" s="105">
        <f>C42+1</f>
        <v>1968</v>
      </c>
      <c r="D43" s="151">
        <v>1018565</v>
      </c>
      <c r="E43" s="109">
        <f>D43/D42*100</f>
        <v>93.787406678968281</v>
      </c>
      <c r="F43" s="78">
        <f>D43/D$65*100</f>
        <v>85.073320420720648</v>
      </c>
      <c r="G43" s="164"/>
      <c r="H43" s="136"/>
      <c r="I43" s="83"/>
      <c r="J43" s="136"/>
      <c r="K43" s="83"/>
      <c r="L43" s="136"/>
      <c r="M43" s="83"/>
      <c r="N43" s="136"/>
      <c r="O43" s="83"/>
      <c r="P43" s="144"/>
      <c r="Q43" s="164"/>
      <c r="R43" s="136"/>
      <c r="S43" s="83"/>
      <c r="T43" s="136"/>
      <c r="U43" s="83"/>
      <c r="V43" s="144"/>
    </row>
    <row r="44" spans="1:22" ht="19.5" customHeight="1" x14ac:dyDescent="0.4">
      <c r="A44" s="54"/>
      <c r="B44" s="77">
        <f>B43+1</f>
        <v>44</v>
      </c>
      <c r="C44" s="105">
        <f>C43+1</f>
        <v>1969</v>
      </c>
      <c r="D44" s="151">
        <v>1060516</v>
      </c>
      <c r="E44" s="109">
        <f>D44/D43*100</f>
        <v>104.11863749490703</v>
      </c>
      <c r="F44" s="78">
        <f>D44/D$65*100</f>
        <v>88.577182093730869</v>
      </c>
      <c r="G44" s="164"/>
      <c r="H44" s="136"/>
      <c r="I44" s="83"/>
      <c r="J44" s="136"/>
      <c r="K44" s="83"/>
      <c r="L44" s="136"/>
      <c r="M44" s="83"/>
      <c r="N44" s="136"/>
      <c r="O44" s="83"/>
      <c r="P44" s="144"/>
      <c r="Q44" s="164"/>
      <c r="R44" s="136"/>
      <c r="S44" s="83"/>
      <c r="T44" s="136"/>
      <c r="U44" s="83"/>
      <c r="V44" s="144"/>
    </row>
    <row r="45" spans="1:22" ht="19.5" customHeight="1" x14ac:dyDescent="0.4">
      <c r="A45" s="60"/>
      <c r="B45" s="131">
        <f>B44+1</f>
        <v>45</v>
      </c>
      <c r="C45" s="130">
        <f>C44+1</f>
        <v>1970</v>
      </c>
      <c r="D45" s="150">
        <v>1125742</v>
      </c>
      <c r="E45" s="128">
        <f>D45/D44*100</f>
        <v>106.15040225701451</v>
      </c>
      <c r="F45" s="149">
        <f>D45/D$65*100</f>
        <v>94.025035100423551</v>
      </c>
      <c r="G45" s="64"/>
      <c r="H45" s="138"/>
      <c r="I45" s="161"/>
      <c r="J45" s="138"/>
      <c r="K45" s="161"/>
      <c r="L45" s="138"/>
      <c r="M45" s="161"/>
      <c r="N45" s="138"/>
      <c r="O45" s="161"/>
      <c r="P45" s="141"/>
      <c r="Q45" s="64"/>
      <c r="R45" s="138"/>
      <c r="S45" s="161"/>
      <c r="T45" s="138"/>
      <c r="U45" s="161"/>
      <c r="V45" s="141"/>
    </row>
    <row r="46" spans="1:22" ht="19.5" customHeight="1" x14ac:dyDescent="0.4">
      <c r="A46" s="54"/>
      <c r="B46" s="77">
        <f>B45+1</f>
        <v>46</v>
      </c>
      <c r="C46" s="105">
        <f>C45+1</f>
        <v>1971</v>
      </c>
      <c r="D46" s="151">
        <v>1134193</v>
      </c>
      <c r="E46" s="109">
        <f>D46/D45*100</f>
        <v>100.75070486843344</v>
      </c>
      <c r="F46" s="78">
        <f>D46/D$65*100</f>
        <v>94.730885616468669</v>
      </c>
      <c r="G46" s="164"/>
      <c r="H46" s="136"/>
      <c r="I46" s="83"/>
      <c r="J46" s="136"/>
      <c r="K46" s="83"/>
      <c r="L46" s="136"/>
      <c r="M46" s="83"/>
      <c r="N46" s="136"/>
      <c r="O46" s="83"/>
      <c r="P46" s="144"/>
      <c r="Q46" s="164"/>
      <c r="R46" s="136"/>
      <c r="S46" s="83"/>
      <c r="T46" s="136"/>
      <c r="U46" s="83"/>
      <c r="V46" s="144"/>
    </row>
    <row r="47" spans="1:22" ht="19.5" customHeight="1" x14ac:dyDescent="0.4">
      <c r="A47" s="54"/>
      <c r="B47" s="77">
        <f>B46+1</f>
        <v>47</v>
      </c>
      <c r="C47" s="105">
        <f>C46+1</f>
        <v>1972</v>
      </c>
      <c r="D47" s="151">
        <v>1177131</v>
      </c>
      <c r="E47" s="109">
        <f>D47/D46*100</f>
        <v>103.78577543680838</v>
      </c>
      <c r="F47" s="78">
        <f>D47/D$65*100</f>
        <v>98.317184215207988</v>
      </c>
      <c r="G47" s="164"/>
      <c r="H47" s="136"/>
      <c r="I47" s="83"/>
      <c r="J47" s="136"/>
      <c r="K47" s="83"/>
      <c r="L47" s="136"/>
      <c r="M47" s="83"/>
      <c r="N47" s="136"/>
      <c r="O47" s="83"/>
      <c r="P47" s="144"/>
      <c r="Q47" s="164"/>
      <c r="R47" s="136"/>
      <c r="S47" s="83"/>
      <c r="T47" s="136"/>
      <c r="U47" s="83"/>
      <c r="V47" s="144"/>
    </row>
    <row r="48" spans="1:22" ht="19.5" customHeight="1" x14ac:dyDescent="0.4">
      <c r="A48" s="54"/>
      <c r="B48" s="77">
        <f>B47+1</f>
        <v>48</v>
      </c>
      <c r="C48" s="105">
        <f>C47+1</f>
        <v>1973</v>
      </c>
      <c r="D48" s="151">
        <v>1294155</v>
      </c>
      <c r="E48" s="109">
        <f>D48/D47*100</f>
        <v>109.94145936178725</v>
      </c>
      <c r="F48" s="78">
        <f>D48/D$65*100</f>
        <v>108.09134712961641</v>
      </c>
      <c r="G48" s="164"/>
      <c r="H48" s="136"/>
      <c r="I48" s="83"/>
      <c r="J48" s="136"/>
      <c r="K48" s="83"/>
      <c r="L48" s="136"/>
      <c r="M48" s="83"/>
      <c r="N48" s="136"/>
      <c r="O48" s="83"/>
      <c r="P48" s="144"/>
      <c r="Q48" s="164"/>
      <c r="R48" s="136"/>
      <c r="S48" s="83"/>
      <c r="T48" s="136"/>
      <c r="U48" s="83"/>
      <c r="V48" s="144"/>
    </row>
    <row r="49" spans="1:22" ht="19.5" customHeight="1" x14ac:dyDescent="0.4">
      <c r="A49" s="54"/>
      <c r="B49" s="77">
        <f>B48+1</f>
        <v>49</v>
      </c>
      <c r="C49" s="105">
        <f>C48+1</f>
        <v>1974</v>
      </c>
      <c r="D49" s="151">
        <v>1199155</v>
      </c>
      <c r="E49" s="109">
        <f>D49/D48*100</f>
        <v>92.65930278830588</v>
      </c>
      <c r="F49" s="78">
        <f>D49/D$65*100</f>
        <v>100.15668862479004</v>
      </c>
      <c r="G49" s="99">
        <v>1081256</v>
      </c>
      <c r="H49" s="108">
        <v>85.7</v>
      </c>
      <c r="I49" s="84">
        <v>140261</v>
      </c>
      <c r="J49" s="108">
        <v>11.2</v>
      </c>
      <c r="K49" s="84">
        <v>31536</v>
      </c>
      <c r="L49" s="108">
        <v>2.5</v>
      </c>
      <c r="M49" s="84">
        <v>2326</v>
      </c>
      <c r="N49" s="108">
        <v>0.2</v>
      </c>
      <c r="O49" s="84">
        <v>6026</v>
      </c>
      <c r="P49" s="106">
        <v>0.5</v>
      </c>
      <c r="Q49" s="163"/>
      <c r="R49" s="108"/>
      <c r="S49" s="162"/>
      <c r="T49" s="108"/>
      <c r="U49" s="162"/>
      <c r="V49" s="106"/>
    </row>
    <row r="50" spans="1:22" ht="19.5" customHeight="1" x14ac:dyDescent="0.4">
      <c r="A50" s="60"/>
      <c r="B50" s="131">
        <f>B49+1</f>
        <v>50</v>
      </c>
      <c r="C50" s="130">
        <f>C49+1</f>
        <v>1975</v>
      </c>
      <c r="D50" s="150">
        <v>1127243</v>
      </c>
      <c r="E50" s="128">
        <f>D50/D49*100</f>
        <v>94.003110523660411</v>
      </c>
      <c r="F50" s="149">
        <f>D50/D$65*100</f>
        <v>94.150402704799802</v>
      </c>
      <c r="G50" s="156"/>
      <c r="H50" s="138"/>
      <c r="I50" s="155"/>
      <c r="J50" s="138"/>
      <c r="K50" s="155"/>
      <c r="L50" s="138"/>
      <c r="M50" s="155"/>
      <c r="N50" s="138"/>
      <c r="O50" s="155"/>
      <c r="P50" s="141"/>
      <c r="Q50" s="64"/>
      <c r="R50" s="138"/>
      <c r="S50" s="161"/>
      <c r="T50" s="138"/>
      <c r="U50" s="161"/>
      <c r="V50" s="141"/>
    </row>
    <row r="51" spans="1:22" ht="19.5" customHeight="1" x14ac:dyDescent="0.4">
      <c r="A51" s="54"/>
      <c r="B51" s="77">
        <f>B50+1</f>
        <v>51</v>
      </c>
      <c r="C51" s="105">
        <f>C50+1</f>
        <v>1976</v>
      </c>
      <c r="D51" s="151">
        <v>1230076</v>
      </c>
      <c r="E51" s="109">
        <f>D51/D50*100</f>
        <v>109.12252282781974</v>
      </c>
      <c r="F51" s="78">
        <f>D51/D$65*100</f>
        <v>102.73929468402937</v>
      </c>
      <c r="G51" s="153"/>
      <c r="H51" s="136"/>
      <c r="I51" s="7"/>
      <c r="J51" s="136"/>
      <c r="K51" s="7"/>
      <c r="L51" s="136"/>
      <c r="M51" s="7"/>
      <c r="N51" s="136"/>
      <c r="O51" s="7"/>
      <c r="P51" s="144"/>
      <c r="Q51" s="160"/>
      <c r="R51" s="146"/>
      <c r="S51" s="83"/>
      <c r="T51" s="136"/>
      <c r="U51" s="83"/>
      <c r="V51" s="144"/>
    </row>
    <row r="52" spans="1:22" ht="19.5" customHeight="1" x14ac:dyDescent="0.4">
      <c r="A52" s="54"/>
      <c r="B52" s="77">
        <f>B51+1</f>
        <v>52</v>
      </c>
      <c r="C52" s="105">
        <f>C51+1</f>
        <v>1977</v>
      </c>
      <c r="D52" s="151">
        <v>1155997</v>
      </c>
      <c r="E52" s="109">
        <f>D52/D51*100</f>
        <v>93.977689183432574</v>
      </c>
      <c r="F52" s="78">
        <f>D52/D$65*100</f>
        <v>96.552015027407975</v>
      </c>
      <c r="G52" s="99">
        <v>1051115</v>
      </c>
      <c r="H52" s="108">
        <v>85.6</v>
      </c>
      <c r="I52" s="84">
        <v>136287</v>
      </c>
      <c r="J52" s="108">
        <v>11.1</v>
      </c>
      <c r="K52" s="84">
        <v>31745</v>
      </c>
      <c r="L52" s="108">
        <v>2.6</v>
      </c>
      <c r="M52" s="84">
        <v>2463</v>
      </c>
      <c r="N52" s="108">
        <v>0.2</v>
      </c>
      <c r="O52" s="84">
        <v>6634</v>
      </c>
      <c r="P52" s="106">
        <v>0.5</v>
      </c>
      <c r="Q52" s="99">
        <v>770444</v>
      </c>
      <c r="R52" s="108">
        <v>66.599999999999994</v>
      </c>
      <c r="S52" s="84">
        <v>315158</v>
      </c>
      <c r="T52" s="108">
        <v>27.3</v>
      </c>
      <c r="U52" s="84">
        <v>70395</v>
      </c>
      <c r="V52" s="106">
        <v>6.1</v>
      </c>
    </row>
    <row r="53" spans="1:22" ht="19.5" customHeight="1" x14ac:dyDescent="0.4">
      <c r="A53" s="54"/>
      <c r="B53" s="77">
        <f>B52+1</f>
        <v>53</v>
      </c>
      <c r="C53" s="105">
        <f>C52+1</f>
        <v>1978</v>
      </c>
      <c r="D53" s="151">
        <v>1197798</v>
      </c>
      <c r="E53" s="109">
        <f>D53/D52*100</f>
        <v>103.616012844324</v>
      </c>
      <c r="F53" s="78">
        <f>D53/D$65*100</f>
        <v>100.04334829225267</v>
      </c>
      <c r="G53" s="153"/>
      <c r="H53" s="136"/>
      <c r="I53" s="7"/>
      <c r="J53" s="136"/>
      <c r="K53" s="7"/>
      <c r="L53" s="136"/>
      <c r="M53" s="7"/>
      <c r="N53" s="136"/>
      <c r="O53" s="7"/>
      <c r="P53" s="144"/>
      <c r="Q53" s="99">
        <v>793722</v>
      </c>
      <c r="R53" s="136">
        <v>66.3</v>
      </c>
      <c r="S53" s="84">
        <v>331656</v>
      </c>
      <c r="T53" s="136">
        <v>27.7</v>
      </c>
      <c r="U53" s="84">
        <v>72420</v>
      </c>
      <c r="V53" s="135" t="s">
        <v>83</v>
      </c>
    </row>
    <row r="54" spans="1:22" ht="19.5" customHeight="1" x14ac:dyDescent="0.4">
      <c r="A54" s="54"/>
      <c r="B54" s="77">
        <f>B53+1</f>
        <v>54</v>
      </c>
      <c r="C54" s="105">
        <f>C53+1</f>
        <v>1979</v>
      </c>
      <c r="D54" s="151">
        <v>1250721</v>
      </c>
      <c r="E54" s="109">
        <f>D54/D53*100</f>
        <v>104.41835768635445</v>
      </c>
      <c r="F54" s="78">
        <f>D54/D$65*100</f>
        <v>104.46362126120978</v>
      </c>
      <c r="G54" s="153"/>
      <c r="H54" s="136"/>
      <c r="I54" s="7"/>
      <c r="J54" s="136"/>
      <c r="K54" s="7"/>
      <c r="L54" s="136"/>
      <c r="M54" s="7"/>
      <c r="N54" s="136"/>
      <c r="O54" s="7"/>
      <c r="P54" s="144"/>
      <c r="Q54" s="99">
        <v>916176</v>
      </c>
      <c r="R54" s="136">
        <v>73.3</v>
      </c>
      <c r="S54" s="84">
        <v>254539</v>
      </c>
      <c r="T54" s="136">
        <v>20.399999999999999</v>
      </c>
      <c r="U54" s="84">
        <v>80006</v>
      </c>
      <c r="V54" s="144">
        <v>6.4</v>
      </c>
    </row>
    <row r="55" spans="1:22" ht="19.5" customHeight="1" x14ac:dyDescent="0.4">
      <c r="A55" s="60"/>
      <c r="B55" s="131">
        <f>B54+1</f>
        <v>55</v>
      </c>
      <c r="C55" s="130">
        <f>C54+1</f>
        <v>1980</v>
      </c>
      <c r="D55" s="150">
        <v>1190425</v>
      </c>
      <c r="E55" s="128">
        <f>D55/D54*100</f>
        <v>95.179100694719281</v>
      </c>
      <c r="F55" s="149">
        <f>D55/D$65*100</f>
        <v>99.427535269557055</v>
      </c>
      <c r="G55" s="123">
        <v>1039306</v>
      </c>
      <c r="H55" s="122">
        <v>84.5</v>
      </c>
      <c r="I55" s="120">
        <v>146715</v>
      </c>
      <c r="J55" s="122">
        <v>11.9</v>
      </c>
      <c r="K55" s="120">
        <v>32360</v>
      </c>
      <c r="L55" s="122">
        <v>2.6</v>
      </c>
      <c r="M55" s="120">
        <v>4171</v>
      </c>
      <c r="N55" s="122">
        <v>0.3</v>
      </c>
      <c r="O55" s="120">
        <v>7455</v>
      </c>
      <c r="P55" s="159">
        <v>0.6</v>
      </c>
      <c r="Q55" s="123">
        <v>806387</v>
      </c>
      <c r="R55" s="122">
        <v>67.7</v>
      </c>
      <c r="S55" s="120">
        <v>315188</v>
      </c>
      <c r="T55" s="122">
        <v>26.5</v>
      </c>
      <c r="U55" s="120">
        <v>68850</v>
      </c>
      <c r="V55" s="159">
        <v>5.8</v>
      </c>
    </row>
    <row r="56" spans="1:22" ht="19.5" customHeight="1" x14ac:dyDescent="0.4">
      <c r="A56" s="54"/>
      <c r="B56" s="77">
        <f>B55+1</f>
        <v>56</v>
      </c>
      <c r="C56" s="105">
        <f>C55+1</f>
        <v>1981</v>
      </c>
      <c r="D56" s="151">
        <v>1188799</v>
      </c>
      <c r="E56" s="109">
        <f>D56/D55*100</f>
        <v>99.863410126635443</v>
      </c>
      <c r="F56" s="78">
        <f>D56/D$65*100</f>
        <v>99.291727325042871</v>
      </c>
      <c r="G56" s="153"/>
      <c r="H56" s="136"/>
      <c r="I56" s="7"/>
      <c r="J56" s="136"/>
      <c r="K56" s="7"/>
      <c r="L56" s="136"/>
      <c r="M56" s="7"/>
      <c r="N56" s="136"/>
      <c r="O56" s="7"/>
      <c r="P56" s="144"/>
      <c r="Q56" s="99">
        <v>821912</v>
      </c>
      <c r="R56" s="136">
        <v>69.099999999999994</v>
      </c>
      <c r="S56" s="84">
        <v>301057</v>
      </c>
      <c r="T56" s="136">
        <v>25.3</v>
      </c>
      <c r="U56" s="84">
        <v>65830</v>
      </c>
      <c r="V56" s="144">
        <v>5.5</v>
      </c>
    </row>
    <row r="57" spans="1:22" ht="19.5" customHeight="1" x14ac:dyDescent="0.4">
      <c r="A57" s="54"/>
      <c r="B57" s="77">
        <f>B56+1</f>
        <v>57</v>
      </c>
      <c r="C57" s="105">
        <f>C56+1</f>
        <v>1982</v>
      </c>
      <c r="D57" s="151">
        <v>1184306</v>
      </c>
      <c r="E57" s="109">
        <f>D57/D56*100</f>
        <v>99.622055536722357</v>
      </c>
      <c r="F57" s="78">
        <f>D57/D$65*100</f>
        <v>98.916459739125131</v>
      </c>
      <c r="G57" s="153"/>
      <c r="H57" s="136"/>
      <c r="I57" s="7"/>
      <c r="J57" s="136"/>
      <c r="K57" s="7"/>
      <c r="L57" s="136"/>
      <c r="M57" s="7"/>
      <c r="N57" s="136"/>
      <c r="O57" s="7"/>
      <c r="P57" s="144"/>
      <c r="Q57" s="99">
        <v>823871</v>
      </c>
      <c r="R57" s="136">
        <v>69.599999999999994</v>
      </c>
      <c r="S57" s="84">
        <v>295992</v>
      </c>
      <c r="T57" s="152" t="s">
        <v>82</v>
      </c>
      <c r="U57" s="84">
        <v>64443</v>
      </c>
      <c r="V57" s="144">
        <v>5.4</v>
      </c>
    </row>
    <row r="58" spans="1:22" ht="19.5" customHeight="1" x14ac:dyDescent="0.4">
      <c r="A58" s="54"/>
      <c r="B58" s="77">
        <f>B57+1</f>
        <v>58</v>
      </c>
      <c r="C58" s="105">
        <f>C57+1</f>
        <v>1983</v>
      </c>
      <c r="D58" s="151">
        <v>1194699</v>
      </c>
      <c r="E58" s="109">
        <f>D58/D57*100</f>
        <v>100.87756036024473</v>
      </c>
      <c r="F58" s="78">
        <f>D58/D$65*100</f>
        <v>99.784511379553138</v>
      </c>
      <c r="G58" s="99">
        <v>1032750</v>
      </c>
      <c r="H58" s="108">
        <v>84.6</v>
      </c>
      <c r="I58" s="84">
        <v>146684</v>
      </c>
      <c r="J58" s="98">
        <v>12</v>
      </c>
      <c r="K58" s="84">
        <v>29916</v>
      </c>
      <c r="L58" s="108">
        <v>2.5</v>
      </c>
      <c r="M58" s="84">
        <v>3833</v>
      </c>
      <c r="N58" s="108">
        <v>0.3</v>
      </c>
      <c r="O58" s="84">
        <v>7674</v>
      </c>
      <c r="P58" s="106">
        <v>0.6</v>
      </c>
      <c r="Q58" s="99">
        <v>840332</v>
      </c>
      <c r="R58" s="136">
        <v>70.3</v>
      </c>
      <c r="S58" s="84">
        <v>292267</v>
      </c>
      <c r="T58" s="136">
        <v>24.5</v>
      </c>
      <c r="U58" s="84">
        <v>62100</v>
      </c>
      <c r="V58" s="144">
        <v>5.2</v>
      </c>
    </row>
    <row r="59" spans="1:22" ht="19.5" customHeight="1" x14ac:dyDescent="0.4">
      <c r="A59" s="54"/>
      <c r="B59" s="77">
        <f>B58+1</f>
        <v>59</v>
      </c>
      <c r="C59" s="105">
        <f>C58+1</f>
        <v>1984</v>
      </c>
      <c r="D59" s="151">
        <v>1201122</v>
      </c>
      <c r="E59" s="109">
        <f>D59/D58*100</f>
        <v>100.53762495825309</v>
      </c>
      <c r="F59" s="78">
        <f>D59/D$65*100</f>
        <v>100.32097781720051</v>
      </c>
      <c r="G59" s="153"/>
      <c r="H59" s="136"/>
      <c r="I59" s="7"/>
      <c r="J59" s="136"/>
      <c r="K59" s="7"/>
      <c r="L59" s="136"/>
      <c r="M59" s="7"/>
      <c r="N59" s="136"/>
      <c r="O59" s="7"/>
      <c r="P59" s="144"/>
      <c r="Q59" s="99">
        <v>849865</v>
      </c>
      <c r="R59" s="136">
        <v>70.8</v>
      </c>
      <c r="S59" s="84">
        <v>292333</v>
      </c>
      <c r="T59" s="136">
        <v>24.3</v>
      </c>
      <c r="U59" s="84">
        <v>58924</v>
      </c>
      <c r="V59" s="144">
        <v>4.9000000000000004</v>
      </c>
    </row>
    <row r="60" spans="1:22" ht="19.5" customHeight="1" x14ac:dyDescent="0.4">
      <c r="A60" s="60"/>
      <c r="B60" s="131">
        <f>B59+1</f>
        <v>60</v>
      </c>
      <c r="C60" s="130">
        <f>C59+1</f>
        <v>1985</v>
      </c>
      <c r="D60" s="150">
        <v>1186442</v>
      </c>
      <c r="E60" s="128">
        <f>D60/D59*100</f>
        <v>98.777809414863768</v>
      </c>
      <c r="F60" s="149">
        <f>D60/D$65*100</f>
        <v>99.094864271402074</v>
      </c>
      <c r="G60" s="156"/>
      <c r="H60" s="138"/>
      <c r="I60" s="155"/>
      <c r="J60" s="138"/>
      <c r="K60" s="155"/>
      <c r="L60" s="138"/>
      <c r="M60" s="155"/>
      <c r="N60" s="138"/>
      <c r="O60" s="155"/>
      <c r="P60" s="141"/>
      <c r="Q60" s="123">
        <v>845270</v>
      </c>
      <c r="R60" s="138">
        <v>71.2</v>
      </c>
      <c r="S60" s="120">
        <v>281528</v>
      </c>
      <c r="T60" s="138">
        <v>23.7</v>
      </c>
      <c r="U60" s="124">
        <v>59644</v>
      </c>
      <c r="V60" s="137" t="s">
        <v>80</v>
      </c>
    </row>
    <row r="61" spans="1:22" ht="19.5" customHeight="1" x14ac:dyDescent="0.4">
      <c r="A61" s="158" t="s">
        <v>81</v>
      </c>
      <c r="B61" s="158"/>
      <c r="C61" s="158"/>
      <c r="D61" s="158"/>
      <c r="E61" s="158"/>
      <c r="F61" s="158"/>
      <c r="G61" s="158"/>
      <c r="H61" s="158"/>
      <c r="I61" s="158"/>
      <c r="J61" s="158"/>
      <c r="K61" s="158"/>
      <c r="L61" s="158"/>
      <c r="M61" s="158"/>
      <c r="N61" s="158"/>
      <c r="O61" s="158"/>
      <c r="P61" s="158"/>
      <c r="Q61" s="158"/>
      <c r="R61" s="158"/>
      <c r="S61" s="158"/>
      <c r="T61" s="158"/>
      <c r="U61" s="158"/>
      <c r="V61" s="158"/>
    </row>
    <row r="62" spans="1:22" ht="19.5" customHeight="1" x14ac:dyDescent="0.4">
      <c r="A62" s="157" t="s">
        <v>48</v>
      </c>
      <c r="B62" s="77">
        <f>B60+1</f>
        <v>61</v>
      </c>
      <c r="C62" s="105">
        <f>C60+1</f>
        <v>1986</v>
      </c>
      <c r="D62" s="151">
        <v>1199194</v>
      </c>
      <c r="E62" s="109">
        <f>D62/D60*100</f>
        <v>101.07481023092575</v>
      </c>
      <c r="F62" s="78">
        <f>D62/D$65*100</f>
        <v>100.15994601091307</v>
      </c>
      <c r="G62" s="99">
        <v>1021283</v>
      </c>
      <c r="H62" s="108">
        <v>83.6</v>
      </c>
      <c r="I62" s="84">
        <v>157641</v>
      </c>
      <c r="J62" s="108">
        <v>12.9</v>
      </c>
      <c r="K62" s="84">
        <v>31350</v>
      </c>
      <c r="L62" s="108">
        <v>2.6</v>
      </c>
      <c r="M62" s="84">
        <v>3788</v>
      </c>
      <c r="N62" s="108">
        <v>0.3</v>
      </c>
      <c r="O62" s="84">
        <v>7930</v>
      </c>
      <c r="P62" s="106">
        <v>0.6</v>
      </c>
      <c r="Q62" s="99">
        <v>866211</v>
      </c>
      <c r="R62" s="136">
        <v>72.2</v>
      </c>
      <c r="S62" s="84">
        <v>273454</v>
      </c>
      <c r="T62" s="136">
        <v>22.8</v>
      </c>
      <c r="U62" s="84">
        <v>59529</v>
      </c>
      <c r="V62" s="135" t="s">
        <v>80</v>
      </c>
    </row>
    <row r="63" spans="1:22" ht="19.5" customHeight="1" x14ac:dyDescent="0.4">
      <c r="A63" s="54"/>
      <c r="B63" s="77">
        <f>B62+1</f>
        <v>62</v>
      </c>
      <c r="C63" s="105">
        <f>C62+1</f>
        <v>1987</v>
      </c>
      <c r="D63" s="151">
        <v>1195286</v>
      </c>
      <c r="E63" s="109">
        <f>D63/D62*100</f>
        <v>99.674114446870149</v>
      </c>
      <c r="F63" s="78">
        <f>D63/D$65*100</f>
        <v>99.833539216840848</v>
      </c>
      <c r="G63" s="153"/>
      <c r="H63" s="136"/>
      <c r="I63" s="7"/>
      <c r="J63" s="136"/>
      <c r="K63" s="7"/>
      <c r="L63" s="136"/>
      <c r="M63" s="7"/>
      <c r="N63" s="136"/>
      <c r="O63" s="7"/>
      <c r="P63" s="144"/>
      <c r="Q63" s="99">
        <v>867731</v>
      </c>
      <c r="R63" s="136">
        <v>72.599999999999994</v>
      </c>
      <c r="S63" s="84">
        <v>266272</v>
      </c>
      <c r="T63" s="136">
        <v>22.3</v>
      </c>
      <c r="U63" s="84">
        <v>61283</v>
      </c>
      <c r="V63" s="144">
        <v>5.0999999999999996</v>
      </c>
    </row>
    <row r="64" spans="1:22" ht="19.5" customHeight="1" x14ac:dyDescent="0.4">
      <c r="A64" s="132"/>
      <c r="B64" s="77">
        <f>B63+1</f>
        <v>63</v>
      </c>
      <c r="C64" s="105">
        <f>C63+1</f>
        <v>1988</v>
      </c>
      <c r="D64" s="151">
        <v>1198200</v>
      </c>
      <c r="E64" s="109">
        <f>D64/D63*100</f>
        <v>100.24379102574615</v>
      </c>
      <c r="F64" s="78">
        <f>D64/D$65*100</f>
        <v>100.07692442613627</v>
      </c>
      <c r="G64" s="153"/>
      <c r="H64" s="136"/>
      <c r="I64" s="7"/>
      <c r="J64" s="136"/>
      <c r="K64" s="7"/>
      <c r="L64" s="136"/>
      <c r="M64" s="7"/>
      <c r="N64" s="136"/>
      <c r="O64" s="7"/>
      <c r="P64" s="144"/>
      <c r="Q64" s="99">
        <v>878215</v>
      </c>
      <c r="R64" s="136">
        <v>73.3</v>
      </c>
      <c r="S64" s="84">
        <v>261015</v>
      </c>
      <c r="T64" s="136">
        <v>21.8</v>
      </c>
      <c r="U64" s="84">
        <v>58970</v>
      </c>
      <c r="V64" s="144">
        <v>4.9000000000000004</v>
      </c>
    </row>
    <row r="65" spans="1:24" ht="19.5" customHeight="1" x14ac:dyDescent="0.4">
      <c r="A65" s="157" t="s">
        <v>47</v>
      </c>
      <c r="B65" s="77" t="s">
        <v>46</v>
      </c>
      <c r="C65" s="105">
        <f>C64+1</f>
        <v>1989</v>
      </c>
      <c r="D65" s="151">
        <v>1197279</v>
      </c>
      <c r="E65" s="109">
        <f>D65/D64*100</f>
        <v>99.92313470205309</v>
      </c>
      <c r="F65" s="78">
        <f>D65/D$65*100</f>
        <v>100</v>
      </c>
      <c r="G65" s="99">
        <v>1009799</v>
      </c>
      <c r="H65" s="108">
        <v>83.2</v>
      </c>
      <c r="I65" s="84">
        <v>163403</v>
      </c>
      <c r="J65" s="108">
        <v>13.5</v>
      </c>
      <c r="K65" s="84">
        <v>28031</v>
      </c>
      <c r="L65" s="108">
        <v>2.2999999999999998</v>
      </c>
      <c r="M65" s="84">
        <v>4139</v>
      </c>
      <c r="N65" s="108">
        <v>0.3</v>
      </c>
      <c r="O65" s="84">
        <v>8426</v>
      </c>
      <c r="P65" s="106">
        <v>0.7</v>
      </c>
      <c r="Q65" s="99">
        <v>883761</v>
      </c>
      <c r="R65" s="108">
        <v>73.8</v>
      </c>
      <c r="S65" s="84">
        <v>254908</v>
      </c>
      <c r="T65" s="108">
        <v>21.3</v>
      </c>
      <c r="U65" s="84">
        <v>58610</v>
      </c>
      <c r="V65" s="106">
        <v>4.9000000000000004</v>
      </c>
    </row>
    <row r="66" spans="1:24" ht="19.5" customHeight="1" x14ac:dyDescent="0.4">
      <c r="A66" s="60"/>
      <c r="B66" s="131">
        <v>2</v>
      </c>
      <c r="C66" s="130">
        <f>C65+1</f>
        <v>1990</v>
      </c>
      <c r="D66" s="150">
        <v>1176187</v>
      </c>
      <c r="E66" s="128">
        <f>D66/D65*100</f>
        <v>98.238338766486351</v>
      </c>
      <c r="F66" s="149">
        <f>D66/D$65*100</f>
        <v>98.238338766486351</v>
      </c>
      <c r="G66" s="156"/>
      <c r="H66" s="138"/>
      <c r="I66" s="155"/>
      <c r="J66" s="138"/>
      <c r="K66" s="155"/>
      <c r="L66" s="138"/>
      <c r="M66" s="155"/>
      <c r="N66" s="138"/>
      <c r="O66" s="155"/>
      <c r="P66" s="141"/>
      <c r="Q66" s="123">
        <v>866364</v>
      </c>
      <c r="R66" s="138">
        <v>73.7</v>
      </c>
      <c r="S66" s="120">
        <v>249511</v>
      </c>
      <c r="T66" s="138">
        <v>21.2</v>
      </c>
      <c r="U66" s="154">
        <v>60312</v>
      </c>
      <c r="V66" s="141">
        <v>5.0999999999999996</v>
      </c>
    </row>
    <row r="67" spans="1:24" ht="19.5" customHeight="1" x14ac:dyDescent="0.4">
      <c r="A67" s="54"/>
      <c r="B67" s="77">
        <f>B66+1</f>
        <v>3</v>
      </c>
      <c r="C67" s="105">
        <f>C66+1</f>
        <v>1991</v>
      </c>
      <c r="D67" s="151">
        <v>1175254</v>
      </c>
      <c r="E67" s="109">
        <f>D67/D66*100</f>
        <v>99.920675878920619</v>
      </c>
      <c r="F67" s="78">
        <f>D67/D$65*100</f>
        <v>98.160412067696839</v>
      </c>
      <c r="G67" s="153"/>
      <c r="H67" s="136"/>
      <c r="I67" s="7"/>
      <c r="J67" s="136"/>
      <c r="K67" s="7"/>
      <c r="L67" s="136"/>
      <c r="M67" s="7"/>
      <c r="N67" s="136"/>
      <c r="O67" s="7"/>
      <c r="P67" s="144"/>
      <c r="Q67" s="99">
        <v>880346</v>
      </c>
      <c r="R67" s="136">
        <v>74.900000000000006</v>
      </c>
      <c r="S67" s="84">
        <v>237610</v>
      </c>
      <c r="T67" s="136">
        <v>20.2</v>
      </c>
      <c r="U67" s="84">
        <v>57298</v>
      </c>
      <c r="V67" s="144">
        <v>4.9000000000000004</v>
      </c>
    </row>
    <row r="68" spans="1:24" ht="19.5" customHeight="1" x14ac:dyDescent="0.4">
      <c r="A68" s="54"/>
      <c r="B68" s="77">
        <f>B67+1</f>
        <v>4</v>
      </c>
      <c r="C68" s="105">
        <f>C67+1</f>
        <v>1992</v>
      </c>
      <c r="D68" s="151">
        <v>1183136</v>
      </c>
      <c r="E68" s="109">
        <f>D68/D67*100</f>
        <v>100.67066353315963</v>
      </c>
      <c r="F68" s="78">
        <f>D68/D$65*100</f>
        <v>98.818738155434119</v>
      </c>
      <c r="G68" s="99">
        <v>989896</v>
      </c>
      <c r="H68" s="108">
        <v>82.5</v>
      </c>
      <c r="I68" s="84">
        <v>164335</v>
      </c>
      <c r="J68" s="108">
        <v>13.7</v>
      </c>
      <c r="K68" s="84">
        <v>31073</v>
      </c>
      <c r="L68" s="108">
        <v>2.6</v>
      </c>
      <c r="M68" s="84">
        <v>5686</v>
      </c>
      <c r="N68" s="108">
        <v>0.5</v>
      </c>
      <c r="O68" s="84">
        <v>8866</v>
      </c>
      <c r="P68" s="106">
        <v>0.7</v>
      </c>
      <c r="Q68" s="99">
        <v>890642</v>
      </c>
      <c r="R68" s="136">
        <v>75.3</v>
      </c>
      <c r="S68" s="84">
        <v>230613</v>
      </c>
      <c r="T68" s="136">
        <v>19.5</v>
      </c>
      <c r="U68" s="84">
        <v>61881</v>
      </c>
      <c r="V68" s="144">
        <v>5.2</v>
      </c>
    </row>
    <row r="69" spans="1:24" ht="19.5" customHeight="1" x14ac:dyDescent="0.4">
      <c r="A69" s="132"/>
      <c r="B69" s="77">
        <f>B68+1</f>
        <v>5</v>
      </c>
      <c r="C69" s="105">
        <f>C68+1</f>
        <v>1993</v>
      </c>
      <c r="D69" s="151">
        <v>1166653</v>
      </c>
      <c r="E69" s="109">
        <f>D69/D68*100</f>
        <v>98.606838098071563</v>
      </c>
      <c r="F69" s="78">
        <f>D69/D$65*100</f>
        <v>97.442033143486185</v>
      </c>
      <c r="G69" s="153"/>
      <c r="H69" s="136"/>
      <c r="I69" s="7"/>
      <c r="J69" s="136"/>
      <c r="K69" s="7"/>
      <c r="L69" s="136"/>
      <c r="M69" s="7"/>
      <c r="N69" s="136"/>
      <c r="O69" s="7"/>
      <c r="P69" s="144"/>
      <c r="Q69" s="99">
        <v>883614</v>
      </c>
      <c r="R69" s="136">
        <v>75.7</v>
      </c>
      <c r="S69" s="84">
        <v>227873</v>
      </c>
      <c r="T69" s="136">
        <v>19.5</v>
      </c>
      <c r="U69" s="84">
        <v>55166</v>
      </c>
      <c r="V69" s="144">
        <v>4.7</v>
      </c>
    </row>
    <row r="70" spans="1:24" ht="19.5" customHeight="1" x14ac:dyDescent="0.4">
      <c r="A70" s="54"/>
      <c r="B70" s="77">
        <f>B69+1</f>
        <v>6</v>
      </c>
      <c r="C70" s="105">
        <f>C69+1</f>
        <v>1994</v>
      </c>
      <c r="D70" s="151">
        <v>1140172</v>
      </c>
      <c r="E70" s="109">
        <f>D70/D69*100</f>
        <v>97.730173410602802</v>
      </c>
      <c r="F70" s="78">
        <f>D70/D$65*100</f>
        <v>95.230267965946112</v>
      </c>
      <c r="G70" s="153"/>
      <c r="H70" s="136"/>
      <c r="I70" s="7"/>
      <c r="J70" s="136"/>
      <c r="K70" s="7"/>
      <c r="L70" s="136"/>
      <c r="M70" s="7"/>
      <c r="N70" s="136"/>
      <c r="O70" s="7"/>
      <c r="P70" s="144"/>
      <c r="Q70" s="99">
        <v>870090</v>
      </c>
      <c r="R70" s="136">
        <v>76.3</v>
      </c>
      <c r="S70" s="84">
        <v>216795</v>
      </c>
      <c r="T70" s="152" t="s">
        <v>79</v>
      </c>
      <c r="U70" s="84">
        <v>53287</v>
      </c>
      <c r="V70" s="144">
        <v>4.7</v>
      </c>
    </row>
    <row r="71" spans="1:24" ht="19.5" customHeight="1" x14ac:dyDescent="0.4">
      <c r="A71" s="60"/>
      <c r="B71" s="131">
        <f>B70+1</f>
        <v>7</v>
      </c>
      <c r="C71" s="130">
        <f>C70+1</f>
        <v>1995</v>
      </c>
      <c r="D71" s="150">
        <v>1122018</v>
      </c>
      <c r="E71" s="128">
        <f>D71/D70*100</f>
        <v>98.40778408871644</v>
      </c>
      <c r="F71" s="149">
        <f>D71/D$65*100</f>
        <v>93.71399648703435</v>
      </c>
      <c r="G71" s="123">
        <v>938671</v>
      </c>
      <c r="H71" s="122">
        <f>G71/$D71*100</f>
        <v>83.659174808247286</v>
      </c>
      <c r="I71" s="120">
        <v>151453</v>
      </c>
      <c r="J71" s="122">
        <f>I71/$D71*100</f>
        <v>13.498268298726046</v>
      </c>
      <c r="K71" s="120">
        <v>17790</v>
      </c>
      <c r="L71" s="121">
        <f>K71/$D71*100</f>
        <v>1.5855360609188087</v>
      </c>
      <c r="M71" s="120">
        <v>5857</v>
      </c>
      <c r="N71" s="121">
        <f>M71/$D71*100</f>
        <v>0.52200588582357854</v>
      </c>
      <c r="O71" s="120">
        <v>8247</v>
      </c>
      <c r="P71" s="121">
        <f>O71/$D71*100</f>
        <v>0.73501494628428421</v>
      </c>
      <c r="Q71" s="123">
        <v>859698</v>
      </c>
      <c r="R71" s="138">
        <v>76.599999999999994</v>
      </c>
      <c r="S71" s="120">
        <v>199992</v>
      </c>
      <c r="T71" s="138">
        <v>17.8</v>
      </c>
      <c r="U71" s="120">
        <v>62328</v>
      </c>
      <c r="V71" s="141">
        <v>5.6</v>
      </c>
    </row>
    <row r="72" spans="1:24" ht="19.5" customHeight="1" x14ac:dyDescent="0.4">
      <c r="A72" s="54"/>
      <c r="B72" s="77">
        <f>B71+1</f>
        <v>8</v>
      </c>
      <c r="C72" s="105">
        <f>C71+1</f>
        <v>1996</v>
      </c>
      <c r="D72" s="151">
        <v>1123204</v>
      </c>
      <c r="E72" s="116">
        <f>D72/D71*100</f>
        <v>100.10570240406125</v>
      </c>
      <c r="F72" s="78">
        <f>D72/D$65*100</f>
        <v>93.813054434263023</v>
      </c>
      <c r="G72" s="99">
        <v>935638</v>
      </c>
      <c r="H72" s="108">
        <f>G72/$D72*100</f>
        <v>83.300807333307219</v>
      </c>
      <c r="I72" s="84">
        <v>155014</v>
      </c>
      <c r="J72" s="108">
        <f>I72/$D72*100</f>
        <v>13.801054839548293</v>
      </c>
      <c r="K72" s="84">
        <v>17345</v>
      </c>
      <c r="L72" s="98">
        <f>K72/$D72*100</f>
        <v>1.5442430760574215</v>
      </c>
      <c r="M72" s="84">
        <v>6697</v>
      </c>
      <c r="N72" s="98">
        <f>M72/$D72*100</f>
        <v>0.59624075412836852</v>
      </c>
      <c r="O72" s="84">
        <v>8510</v>
      </c>
      <c r="P72" s="98">
        <f>O72/$D72*100</f>
        <v>0.75765399695870028</v>
      </c>
      <c r="Q72" s="99"/>
      <c r="R72" s="136"/>
      <c r="S72" s="84"/>
      <c r="T72" s="136"/>
      <c r="U72" s="84"/>
      <c r="V72" s="144"/>
    </row>
    <row r="73" spans="1:24" ht="19.5" customHeight="1" x14ac:dyDescent="0.4">
      <c r="A73" s="54"/>
      <c r="B73" s="77">
        <f>B72+1</f>
        <v>9</v>
      </c>
      <c r="C73" s="105">
        <f>C72+1</f>
        <v>1997</v>
      </c>
      <c r="D73" s="151">
        <v>1095402</v>
      </c>
      <c r="E73" s="103">
        <f>D73/D72*100</f>
        <v>97.524759527209653</v>
      </c>
      <c r="F73" s="78">
        <f>D73/D$65*100</f>
        <v>91.490955742145317</v>
      </c>
      <c r="G73" s="99">
        <v>910134</v>
      </c>
      <c r="H73" s="108">
        <f>G73/$D73*100</f>
        <v>83.08675719051088</v>
      </c>
      <c r="I73" s="84">
        <v>152902</v>
      </c>
      <c r="J73" s="98">
        <f>I73/$D73*100</f>
        <v>13.958528467174608</v>
      </c>
      <c r="K73" s="84">
        <v>17152</v>
      </c>
      <c r="L73" s="98">
        <f>K73/$D73*100</f>
        <v>1.5658178458684575</v>
      </c>
      <c r="M73" s="84">
        <v>7020</v>
      </c>
      <c r="N73" s="98">
        <f>M73/$D73*100</f>
        <v>0.64086061555483742</v>
      </c>
      <c r="O73" s="84">
        <v>8194</v>
      </c>
      <c r="P73" s="98">
        <f>O73/$D73*100</f>
        <v>0.7480358808912162</v>
      </c>
      <c r="Q73" s="99"/>
      <c r="R73" s="136"/>
      <c r="S73" s="84"/>
      <c r="T73" s="136"/>
      <c r="U73" s="84"/>
      <c r="V73" s="144"/>
    </row>
    <row r="74" spans="1:24" ht="19.5" customHeight="1" x14ac:dyDescent="0.4">
      <c r="A74" s="54"/>
      <c r="B74" s="77">
        <f>B73+1</f>
        <v>10</v>
      </c>
      <c r="C74" s="105">
        <f>C73+1</f>
        <v>1998</v>
      </c>
      <c r="D74" s="151">
        <v>1067533</v>
      </c>
      <c r="E74" s="103">
        <f>D74/D73*100</f>
        <v>97.455819872521687</v>
      </c>
      <c r="F74" s="78">
        <f>D74/D$65*100</f>
        <v>89.163261027713673</v>
      </c>
      <c r="G74" s="99">
        <v>888895</v>
      </c>
      <c r="H74" s="108">
        <f>G74/$D74*100</f>
        <v>83.26627841949616</v>
      </c>
      <c r="I74" s="84">
        <v>147784</v>
      </c>
      <c r="J74" s="108">
        <f>I74/$D74*100</f>
        <v>13.843506477083146</v>
      </c>
      <c r="K74" s="84">
        <v>16102</v>
      </c>
      <c r="L74" s="98">
        <f>K74/$D74*100</f>
        <v>1.5083374471796187</v>
      </c>
      <c r="M74" s="84">
        <v>6527</v>
      </c>
      <c r="N74" s="98">
        <f>M74/$D74*100</f>
        <v>0.61140967070807184</v>
      </c>
      <c r="O74" s="84">
        <v>8225</v>
      </c>
      <c r="P74" s="98">
        <f>O74/$D74*100</f>
        <v>0.77046798553299989</v>
      </c>
      <c r="Q74" s="99"/>
      <c r="R74" s="136"/>
      <c r="S74" s="84"/>
      <c r="T74" s="136"/>
      <c r="U74" s="84"/>
      <c r="V74" s="144"/>
    </row>
    <row r="75" spans="1:24" ht="19.5" customHeight="1" x14ac:dyDescent="0.4">
      <c r="A75" s="54"/>
      <c r="B75" s="77">
        <f>B74+1</f>
        <v>11</v>
      </c>
      <c r="C75" s="105">
        <f>C74+1</f>
        <v>1999</v>
      </c>
      <c r="D75" s="151">
        <v>1045408</v>
      </c>
      <c r="E75" s="103">
        <f>D75/D74*100</f>
        <v>97.927464537396034</v>
      </c>
      <c r="F75" s="78">
        <f>D75/D$65*100</f>
        <v>87.315320823300169</v>
      </c>
      <c r="G75" s="99">
        <v>869872</v>
      </c>
      <c r="H75" s="108">
        <f>G75/$D75*100</f>
        <v>83.208852428908145</v>
      </c>
      <c r="I75" s="84">
        <v>143788</v>
      </c>
      <c r="J75" s="108">
        <f>I75/$D75*100</f>
        <v>13.754247145612048</v>
      </c>
      <c r="K75" s="84">
        <v>16679</v>
      </c>
      <c r="L75" s="98">
        <f>K75/$D75*100</f>
        <v>1.5954536410664546</v>
      </c>
      <c r="M75" s="84">
        <v>6888</v>
      </c>
      <c r="N75" s="98">
        <f>M75/$D75*100</f>
        <v>0.65888150846368121</v>
      </c>
      <c r="O75" s="84">
        <v>8181</v>
      </c>
      <c r="P75" s="98">
        <f>O75/$D75*100</f>
        <v>0.78256527594967695</v>
      </c>
      <c r="Q75" s="99">
        <v>844431</v>
      </c>
      <c r="R75" s="108">
        <v>80.8</v>
      </c>
      <c r="S75" s="84">
        <v>158162</v>
      </c>
      <c r="T75" s="108">
        <v>15.1</v>
      </c>
      <c r="U75" s="84">
        <v>42815</v>
      </c>
      <c r="V75" s="106">
        <v>4.0999999999999996</v>
      </c>
    </row>
    <row r="76" spans="1:24" ht="19.5" customHeight="1" x14ac:dyDescent="0.4">
      <c r="A76" s="60"/>
      <c r="B76" s="131">
        <f>B75+1</f>
        <v>12</v>
      </c>
      <c r="C76" s="130">
        <f>C75+1</f>
        <v>2000</v>
      </c>
      <c r="D76" s="150">
        <v>1061475</v>
      </c>
      <c r="E76" s="128">
        <f>D76/D75*100</f>
        <v>101.53691190425174</v>
      </c>
      <c r="F76" s="149">
        <f>D76/D$65*100</f>
        <v>88.657280383269068</v>
      </c>
      <c r="G76" s="123">
        <v>884953</v>
      </c>
      <c r="H76" s="122">
        <f>G76/$D76*100</f>
        <v>83.370121764525777</v>
      </c>
      <c r="I76" s="120">
        <v>145668</v>
      </c>
      <c r="J76" s="122">
        <f>I76/$D76*100</f>
        <v>13.723168232883488</v>
      </c>
      <c r="K76" s="120">
        <v>15654</v>
      </c>
      <c r="L76" s="121">
        <f>K76/$D76*100</f>
        <v>1.4747403377375821</v>
      </c>
      <c r="M76" s="120">
        <v>6942</v>
      </c>
      <c r="N76" s="121">
        <f>M76/$D76*100</f>
        <v>0.65399561930332795</v>
      </c>
      <c r="O76" s="120">
        <v>8258</v>
      </c>
      <c r="P76" s="121">
        <f>O76/$D76*100</f>
        <v>0.77797404554982452</v>
      </c>
      <c r="Q76" s="123">
        <v>861622</v>
      </c>
      <c r="R76" s="138">
        <v>81.2</v>
      </c>
      <c r="S76" s="120">
        <v>153923</v>
      </c>
      <c r="T76" s="138">
        <v>14.5</v>
      </c>
      <c r="U76" s="120">
        <v>45930</v>
      </c>
      <c r="V76" s="141">
        <v>4.3</v>
      </c>
    </row>
    <row r="77" spans="1:24" ht="19.5" customHeight="1" x14ac:dyDescent="0.4">
      <c r="A77" s="49"/>
      <c r="B77" s="118">
        <v>13</v>
      </c>
      <c r="C77" s="105">
        <f>C76+1</f>
        <v>2001</v>
      </c>
      <c r="D77" s="117">
        <v>1027353</v>
      </c>
      <c r="E77" s="116">
        <f>D77/D76*100</f>
        <v>96.785416519465841</v>
      </c>
      <c r="F77" s="115">
        <f>D77/D$65*100</f>
        <v>85.807318093777639</v>
      </c>
      <c r="G77" s="114">
        <v>854954</v>
      </c>
      <c r="H77" s="148">
        <f>G77/$D77*100</f>
        <v>83.219107745828353</v>
      </c>
      <c r="I77" s="112">
        <v>141189</v>
      </c>
      <c r="J77" s="148">
        <f>I77/$D77*100</f>
        <v>13.742988047925106</v>
      </c>
      <c r="K77" s="112">
        <v>15259</v>
      </c>
      <c r="L77" s="147">
        <f>K77/$D77*100</f>
        <v>1.4852733189079119</v>
      </c>
      <c r="M77" s="112">
        <v>7644</v>
      </c>
      <c r="N77" s="147">
        <f>M77/$D77*100</f>
        <v>0.74404805359014869</v>
      </c>
      <c r="O77" s="112">
        <v>8307</v>
      </c>
      <c r="P77" s="147">
        <f>O77/$D77*100</f>
        <v>0.80858283374847795</v>
      </c>
      <c r="Q77" s="111">
        <v>820115</v>
      </c>
      <c r="R77" s="146">
        <v>79.8</v>
      </c>
      <c r="S77" s="110">
        <v>162501</v>
      </c>
      <c r="T77" s="146">
        <v>15.8</v>
      </c>
      <c r="U77" s="110">
        <v>44737</v>
      </c>
      <c r="V77" s="145">
        <v>4.4000000000000004</v>
      </c>
      <c r="X77" s="76"/>
    </row>
    <row r="78" spans="1:24" ht="19.5" customHeight="1" x14ac:dyDescent="0.4">
      <c r="A78" s="54"/>
      <c r="B78" s="77">
        <v>14</v>
      </c>
      <c r="C78" s="105">
        <f>C77+1</f>
        <v>2002</v>
      </c>
      <c r="D78" s="104">
        <v>999465</v>
      </c>
      <c r="E78" s="103">
        <f>D78/D77*100</f>
        <v>97.285451057231541</v>
      </c>
      <c r="F78" s="102">
        <f>D78/D$65*100</f>
        <v>83.478036447645039</v>
      </c>
      <c r="G78" s="101">
        <v>831075</v>
      </c>
      <c r="H78" s="133">
        <f>G78/$D78*100</f>
        <v>83.15198631267728</v>
      </c>
      <c r="I78" s="100">
        <v>138023</v>
      </c>
      <c r="J78" s="133">
        <f>I78/$D78*100</f>
        <v>13.809688183178</v>
      </c>
      <c r="K78" s="100">
        <v>14645</v>
      </c>
      <c r="L78" s="109">
        <f>K78/$D78*100</f>
        <v>1.4652839269008919</v>
      </c>
      <c r="M78" s="100">
        <v>7368</v>
      </c>
      <c r="N78" s="109">
        <f>M78/$D78*100</f>
        <v>0.73719439900346684</v>
      </c>
      <c r="O78" s="100">
        <v>8354</v>
      </c>
      <c r="P78" s="109">
        <f>O78/$D78*100</f>
        <v>0.83584717824035859</v>
      </c>
      <c r="Q78" s="99">
        <v>816219</v>
      </c>
      <c r="R78" s="136">
        <v>81.7</v>
      </c>
      <c r="S78" s="84">
        <v>143590</v>
      </c>
      <c r="T78" s="136">
        <v>14.4</v>
      </c>
      <c r="U78" s="84">
        <v>39656</v>
      </c>
      <c r="V78" s="135" t="s">
        <v>78</v>
      </c>
    </row>
    <row r="79" spans="1:24" ht="19.5" customHeight="1" x14ac:dyDescent="0.4">
      <c r="A79" s="54"/>
      <c r="B79" s="77">
        <v>15</v>
      </c>
      <c r="C79" s="105">
        <f>C78+1</f>
        <v>2003</v>
      </c>
      <c r="D79" s="104">
        <v>981100</v>
      </c>
      <c r="E79" s="103">
        <f>D79/D78*100</f>
        <v>98.162516946566413</v>
      </c>
      <c r="F79" s="102">
        <f>D79/D$65*100</f>
        <v>81.944141674580436</v>
      </c>
      <c r="G79" s="101">
        <v>812527</v>
      </c>
      <c r="H79" s="133">
        <f>G79/$D79*100</f>
        <v>82.817959433289161</v>
      </c>
      <c r="I79" s="100">
        <v>135602</v>
      </c>
      <c r="J79" s="133">
        <f>I79/$D79*100</f>
        <v>13.821424931199674</v>
      </c>
      <c r="K79" s="100">
        <v>15414</v>
      </c>
      <c r="L79" s="109">
        <f>K79/$D79*100</f>
        <v>1.5710936703699929</v>
      </c>
      <c r="M79" s="100">
        <v>8944</v>
      </c>
      <c r="N79" s="109">
        <f>M79/$D79*100</f>
        <v>0.91162980328203036</v>
      </c>
      <c r="O79" s="100">
        <v>8613</v>
      </c>
      <c r="P79" s="109">
        <f>O79/$D79*100</f>
        <v>0.87789216185913765</v>
      </c>
      <c r="Q79" s="99">
        <v>805844</v>
      </c>
      <c r="R79" s="136">
        <v>82.1</v>
      </c>
      <c r="S79" s="84">
        <v>131966</v>
      </c>
      <c r="T79" s="136">
        <v>13.5</v>
      </c>
      <c r="U79" s="84">
        <v>43290</v>
      </c>
      <c r="V79" s="144">
        <v>4.4000000000000004</v>
      </c>
    </row>
    <row r="80" spans="1:24" ht="19.5" customHeight="1" x14ac:dyDescent="0.4">
      <c r="A80" s="54"/>
      <c r="B80" s="77">
        <v>16</v>
      </c>
      <c r="C80" s="105">
        <f>C79+1</f>
        <v>2004</v>
      </c>
      <c r="D80" s="104">
        <v>953919</v>
      </c>
      <c r="E80" s="103">
        <f>D80/D79*100</f>
        <v>97.229538273366629</v>
      </c>
      <c r="F80" s="102">
        <f>D80/D$65*100</f>
        <v>79.673910592267973</v>
      </c>
      <c r="G80" s="101">
        <v>791204</v>
      </c>
      <c r="H80" s="133">
        <f>G80/$D80*100</f>
        <v>82.942472054755171</v>
      </c>
      <c r="I80" s="100">
        <v>131447</v>
      </c>
      <c r="J80" s="133">
        <f>I80/$D80*100</f>
        <v>13.779681503356155</v>
      </c>
      <c r="K80" s="100">
        <v>14834</v>
      </c>
      <c r="L80" s="109">
        <f>K80/$D80*100</f>
        <v>1.5550586580202304</v>
      </c>
      <c r="M80" s="100">
        <v>8292</v>
      </c>
      <c r="N80" s="109">
        <f>M80/$D80*100</f>
        <v>0.86925619470835569</v>
      </c>
      <c r="O80" s="100">
        <v>8142</v>
      </c>
      <c r="P80" s="109">
        <f>O80/$D80*100</f>
        <v>0.85353158916008587</v>
      </c>
      <c r="Q80" s="99">
        <v>784121</v>
      </c>
      <c r="R80" s="136">
        <v>82.2</v>
      </c>
      <c r="S80" s="84">
        <v>24802</v>
      </c>
      <c r="T80" s="136">
        <v>2.6</v>
      </c>
      <c r="U80" s="84">
        <v>144996</v>
      </c>
      <c r="V80" s="144">
        <v>15.2</v>
      </c>
    </row>
    <row r="81" spans="1:23" ht="19.5" customHeight="1" x14ac:dyDescent="0.4">
      <c r="A81" s="60"/>
      <c r="B81" s="131">
        <v>17</v>
      </c>
      <c r="C81" s="130">
        <f>C80+1</f>
        <v>2005</v>
      </c>
      <c r="D81" s="129">
        <v>938763</v>
      </c>
      <c r="E81" s="128">
        <f>D81/D80*100</f>
        <v>98.41118585540282</v>
      </c>
      <c r="F81" s="127">
        <f>D81/D$65*100</f>
        <v>78.408040231224291</v>
      </c>
      <c r="G81" s="126">
        <v>783230</v>
      </c>
      <c r="H81" s="143">
        <f>G81/$D81*100</f>
        <v>83.432133562997265</v>
      </c>
      <c r="I81" s="124">
        <v>125972</v>
      </c>
      <c r="J81" s="143">
        <f>I81/$D81*100</f>
        <v>13.418935343638383</v>
      </c>
      <c r="K81" s="124">
        <v>13570</v>
      </c>
      <c r="L81" s="125">
        <f>K81/$D81*100</f>
        <v>1.4455192631153977</v>
      </c>
      <c r="M81" s="124">
        <v>8176</v>
      </c>
      <c r="N81" s="125">
        <f>M81/$D81*100</f>
        <v>0.87093334526392707</v>
      </c>
      <c r="O81" s="124">
        <v>7815</v>
      </c>
      <c r="P81" s="125">
        <f>O81/$D81*100</f>
        <v>0.83247848498502819</v>
      </c>
      <c r="Q81" s="123">
        <v>780112</v>
      </c>
      <c r="R81" s="142">
        <v>83.1</v>
      </c>
      <c r="S81" s="120">
        <v>16898</v>
      </c>
      <c r="T81" s="142">
        <v>1.8</v>
      </c>
      <c r="U81" s="120">
        <v>141753</v>
      </c>
      <c r="V81" s="141">
        <v>15.1</v>
      </c>
      <c r="W81" s="140"/>
    </row>
    <row r="82" spans="1:23" ht="19.5" customHeight="1" x14ac:dyDescent="0.4">
      <c r="A82" s="54"/>
      <c r="B82" s="77">
        <v>18</v>
      </c>
      <c r="C82" s="105">
        <f>C81+1</f>
        <v>2006</v>
      </c>
      <c r="D82" s="104">
        <v>941570</v>
      </c>
      <c r="E82" s="103">
        <f>D82/D81*100</f>
        <v>100.29901050637915</v>
      </c>
      <c r="F82" s="102">
        <f>D82/D$65*100</f>
        <v>78.642488509361641</v>
      </c>
      <c r="G82" s="101">
        <v>786211</v>
      </c>
      <c r="H82" s="133">
        <f>G82/$D82*100</f>
        <v>83.500005310279633</v>
      </c>
      <c r="I82" s="100">
        <v>126170</v>
      </c>
      <c r="J82" s="133">
        <f>I82/$D82*100</f>
        <v>13.399959641874743</v>
      </c>
      <c r="K82" s="100">
        <v>13182</v>
      </c>
      <c r="L82" s="109">
        <f>K82/$D82*100</f>
        <v>1.4000021241118557</v>
      </c>
      <c r="M82" s="100">
        <v>7533</v>
      </c>
      <c r="N82" s="109">
        <f>M82/$D82*100</f>
        <v>0.80004673046082608</v>
      </c>
      <c r="O82" s="100">
        <v>8474</v>
      </c>
      <c r="P82" s="109">
        <f>O82/$D82*100</f>
        <v>0.89998619327293783</v>
      </c>
      <c r="Q82" s="99">
        <v>790919</v>
      </c>
      <c r="R82" s="139">
        <v>84</v>
      </c>
      <c r="S82" s="84">
        <v>9416</v>
      </c>
      <c r="T82" s="139">
        <v>1</v>
      </c>
      <c r="U82" s="84">
        <v>141235</v>
      </c>
      <c r="V82" s="135" t="s">
        <v>77</v>
      </c>
      <c r="W82" s="140"/>
    </row>
    <row r="83" spans="1:23" ht="19.5" customHeight="1" x14ac:dyDescent="0.4">
      <c r="A83" s="54"/>
      <c r="B83" s="77">
        <v>19</v>
      </c>
      <c r="C83" s="105">
        <f>C82+1</f>
        <v>2007</v>
      </c>
      <c r="D83" s="104">
        <v>927112</v>
      </c>
      <c r="E83" s="103">
        <f>D83/D82*100</f>
        <v>98.464479539492544</v>
      </c>
      <c r="F83" s="102">
        <f>D83/D$65*100</f>
        <v>77.434917007648181</v>
      </c>
      <c r="G83" s="101">
        <v>776920</v>
      </c>
      <c r="H83" s="133">
        <f>G83/$D83*100</f>
        <v>83.800015532103998</v>
      </c>
      <c r="I83" s="100">
        <v>118670</v>
      </c>
      <c r="J83" s="133">
        <f>I83/$D83*100</f>
        <v>12.79996375842401</v>
      </c>
      <c r="K83" s="100">
        <v>13907</v>
      </c>
      <c r="L83" s="109">
        <f>K83/$D83*100</f>
        <v>1.5000345157866579</v>
      </c>
      <c r="M83" s="100">
        <v>9271</v>
      </c>
      <c r="N83" s="109">
        <f>M83/$D83*100</f>
        <v>0.99998705658000331</v>
      </c>
      <c r="O83" s="100">
        <v>8344</v>
      </c>
      <c r="P83" s="109">
        <f>O83/$D83*100</f>
        <v>0.89999913710533364</v>
      </c>
      <c r="Q83" s="99">
        <v>783410</v>
      </c>
      <c r="R83" s="139">
        <v>84.5</v>
      </c>
      <c r="S83" s="84">
        <v>8344</v>
      </c>
      <c r="T83" s="139">
        <v>0.9</v>
      </c>
      <c r="U83" s="84">
        <v>135358</v>
      </c>
      <c r="V83" s="135" t="s">
        <v>76</v>
      </c>
      <c r="W83" s="140"/>
    </row>
    <row r="84" spans="1:23" ht="19.5" customHeight="1" x14ac:dyDescent="0.4">
      <c r="A84" s="54"/>
      <c r="B84" s="77">
        <v>20</v>
      </c>
      <c r="C84" s="105">
        <f>C83+1</f>
        <v>2008</v>
      </c>
      <c r="D84" s="104">
        <v>904813</v>
      </c>
      <c r="E84" s="103">
        <f>D84/D83*100</f>
        <v>97.59478897910931</v>
      </c>
      <c r="F84" s="102">
        <f>D84/D$65*100</f>
        <v>75.572443849762678</v>
      </c>
      <c r="G84" s="101">
        <v>763943</v>
      </c>
      <c r="H84" s="133">
        <f>G84/$D84*100</f>
        <v>84.431037131429363</v>
      </c>
      <c r="I84" s="100">
        <v>111400</v>
      </c>
      <c r="J84" s="133">
        <f>I84/$D84*100</f>
        <v>12.311936278545954</v>
      </c>
      <c r="K84" s="100">
        <v>13436</v>
      </c>
      <c r="L84" s="109">
        <f>K84/$D84*100</f>
        <v>1.4849477184788458</v>
      </c>
      <c r="M84" s="100">
        <v>8777</v>
      </c>
      <c r="N84" s="109">
        <f>M84/$D84*100</f>
        <v>0.9700346922513271</v>
      </c>
      <c r="O84" s="100">
        <v>7257</v>
      </c>
      <c r="P84" s="109">
        <f>O84/$D84*100</f>
        <v>0.80204417929450622</v>
      </c>
      <c r="Q84" s="99">
        <v>763219</v>
      </c>
      <c r="R84" s="139">
        <v>84.4</v>
      </c>
      <c r="S84" s="84">
        <v>7311</v>
      </c>
      <c r="T84" s="139">
        <v>0.8</v>
      </c>
      <c r="U84" s="84">
        <v>134283</v>
      </c>
      <c r="V84" s="135" t="s">
        <v>75</v>
      </c>
    </row>
    <row r="85" spans="1:23" ht="19.5" customHeight="1" x14ac:dyDescent="0.4">
      <c r="A85" s="54"/>
      <c r="B85" s="77">
        <v>21</v>
      </c>
      <c r="C85" s="105">
        <f>C84+1</f>
        <v>2009</v>
      </c>
      <c r="D85" s="104">
        <v>867935</v>
      </c>
      <c r="E85" s="103">
        <f>D85/D84*100</f>
        <v>95.924240699459446</v>
      </c>
      <c r="F85" s="102">
        <f>D85/D$65*100</f>
        <v>72.49229294091019</v>
      </c>
      <c r="G85" s="101">
        <v>732537</v>
      </c>
      <c r="H85" s="133">
        <f>G85/$D85*100</f>
        <v>84.399983869759836</v>
      </c>
      <c r="I85" s="100">
        <v>108492</v>
      </c>
      <c r="J85" s="133">
        <f>I85/$D85*100</f>
        <v>12.500014402000151</v>
      </c>
      <c r="K85" s="100">
        <v>12151</v>
      </c>
      <c r="L85" s="109">
        <f>K85/$D85*100</f>
        <v>1.3999896305598922</v>
      </c>
      <c r="M85" s="100">
        <v>8679</v>
      </c>
      <c r="N85" s="109">
        <f>M85/$D85*100</f>
        <v>0.99995967439958056</v>
      </c>
      <c r="O85" s="100">
        <v>6076</v>
      </c>
      <c r="P85" s="109">
        <f>O85/$D85*100</f>
        <v>0.70005242328054518</v>
      </c>
      <c r="Q85" s="99">
        <v>736877</v>
      </c>
      <c r="R85" s="139">
        <v>84.9</v>
      </c>
      <c r="S85" s="84">
        <v>5208</v>
      </c>
      <c r="T85" s="139">
        <v>0.6</v>
      </c>
      <c r="U85" s="84">
        <v>125851</v>
      </c>
      <c r="V85" s="135" t="s">
        <v>74</v>
      </c>
    </row>
    <row r="86" spans="1:23" ht="19.5" customHeight="1" x14ac:dyDescent="0.4">
      <c r="A86" s="60"/>
      <c r="B86" s="131">
        <v>22</v>
      </c>
      <c r="C86" s="130">
        <f>C85+1</f>
        <v>2010</v>
      </c>
      <c r="D86" s="129">
        <v>848926</v>
      </c>
      <c r="E86" s="128">
        <f>D86/D85*100</f>
        <v>97.809859033222537</v>
      </c>
      <c r="F86" s="127">
        <f>D86/D$65*100</f>
        <v>70.904609535454981</v>
      </c>
      <c r="G86" s="126">
        <v>714796</v>
      </c>
      <c r="H86" s="122">
        <f>G86/$D86*100</f>
        <v>84.200036281136406</v>
      </c>
      <c r="I86" s="124">
        <v>106116</v>
      </c>
      <c r="J86" s="122">
        <f>I86/$D86*100</f>
        <v>12.500029448974351</v>
      </c>
      <c r="K86" s="124">
        <v>13583</v>
      </c>
      <c r="L86" s="121">
        <f>K86/$D86*100</f>
        <v>1.6000216744451223</v>
      </c>
      <c r="M86" s="124">
        <v>8489</v>
      </c>
      <c r="N86" s="121">
        <f>M86/$D86*100</f>
        <v>0.99996937306667477</v>
      </c>
      <c r="O86" s="124">
        <v>5942</v>
      </c>
      <c r="P86" s="121">
        <f>O86/$D86*100</f>
        <v>0.69994322237745099</v>
      </c>
      <c r="Q86" s="123">
        <v>724983</v>
      </c>
      <c r="R86" s="138">
        <v>85.4</v>
      </c>
      <c r="S86" s="120">
        <v>5093</v>
      </c>
      <c r="T86" s="138">
        <v>0.6</v>
      </c>
      <c r="U86" s="120">
        <v>118850</v>
      </c>
      <c r="V86" s="137" t="s">
        <v>73</v>
      </c>
    </row>
    <row r="87" spans="1:23" ht="19.5" customHeight="1" x14ac:dyDescent="0.4">
      <c r="A87" s="54"/>
      <c r="B87" s="77">
        <v>23</v>
      </c>
      <c r="C87" s="105">
        <f>C86+1</f>
        <v>2011</v>
      </c>
      <c r="D87" s="104">
        <v>825854</v>
      </c>
      <c r="E87" s="116">
        <f>D87/D86*100</f>
        <v>97.282213055083716</v>
      </c>
      <c r="F87" s="102">
        <f>D87/D$65*100</f>
        <v>68.977573314156515</v>
      </c>
      <c r="G87" s="101">
        <v>694076</v>
      </c>
      <c r="H87" s="109">
        <f>G87/$D87*100</f>
        <v>84.043426562079986</v>
      </c>
      <c r="I87" s="100">
        <v>104321</v>
      </c>
      <c r="J87" s="109">
        <f>I87/$D87*100</f>
        <v>12.631893772991351</v>
      </c>
      <c r="K87" s="100">
        <v>13174</v>
      </c>
      <c r="L87" s="109">
        <f>K87/$D87*100</f>
        <v>1.5951972140354105</v>
      </c>
      <c r="M87" s="100">
        <v>8502</v>
      </c>
      <c r="N87" s="109">
        <f>M87/$D87*100</f>
        <v>1.0294797869841399</v>
      </c>
      <c r="O87" s="100">
        <v>5781</v>
      </c>
      <c r="P87" s="109">
        <f>O87/$D87*100</f>
        <v>0.70000266390911714</v>
      </c>
      <c r="Q87" s="99">
        <v>707217</v>
      </c>
      <c r="R87" s="136">
        <v>85.7</v>
      </c>
      <c r="S87" s="84">
        <v>4836</v>
      </c>
      <c r="T87" s="136">
        <v>0.5</v>
      </c>
      <c r="U87" s="84">
        <v>113801</v>
      </c>
      <c r="V87" s="135" t="s">
        <v>72</v>
      </c>
    </row>
    <row r="88" spans="1:23" ht="19.5" customHeight="1" x14ac:dyDescent="0.4">
      <c r="A88" s="54"/>
      <c r="B88" s="77">
        <v>24</v>
      </c>
      <c r="C88" s="105">
        <f>C87+1</f>
        <v>2012</v>
      </c>
      <c r="D88" s="104">
        <v>807060</v>
      </c>
      <c r="E88" s="103">
        <f>D88/D87*100</f>
        <v>97.724295093321572</v>
      </c>
      <c r="F88" s="102">
        <f>D88/D$65*100</f>
        <v>67.407847293738556</v>
      </c>
      <c r="G88" s="101">
        <v>679201</v>
      </c>
      <c r="H88" s="109">
        <f>G88/$D88*100</f>
        <v>84.1574356305603</v>
      </c>
      <c r="I88" s="100">
        <v>102388</v>
      </c>
      <c r="J88" s="109">
        <f>I88/$D88*100</f>
        <v>12.686541273263449</v>
      </c>
      <c r="K88" s="100">
        <v>12098</v>
      </c>
      <c r="L88" s="109">
        <f>K88/$D88*100</f>
        <v>1.4990211384531509</v>
      </c>
      <c r="M88" s="100">
        <v>7695</v>
      </c>
      <c r="N88" s="109">
        <f>M88/$D88*100</f>
        <v>0.95346070924094872</v>
      </c>
      <c r="O88" s="100">
        <v>5678</v>
      </c>
      <c r="P88" s="109">
        <f>O88/$D88*100</f>
        <v>0.70354124848214505</v>
      </c>
      <c r="Q88" s="99">
        <v>692979</v>
      </c>
      <c r="R88" s="98">
        <f>Q88/$D88*100</f>
        <v>85.86461973087502</v>
      </c>
      <c r="S88" s="84">
        <v>4507</v>
      </c>
      <c r="T88" s="98">
        <v>0.5</v>
      </c>
      <c r="U88" s="84">
        <v>109574</v>
      </c>
      <c r="V88" s="134">
        <f>U88/$D88*100</f>
        <v>13.576933561321338</v>
      </c>
      <c r="W88" s="132"/>
    </row>
    <row r="89" spans="1:23" ht="19.5" customHeight="1" x14ac:dyDescent="0.4">
      <c r="A89" s="54"/>
      <c r="B89" s="77">
        <v>25</v>
      </c>
      <c r="C89" s="105">
        <f>C88+1</f>
        <v>2013</v>
      </c>
      <c r="D89" s="104">
        <v>793363</v>
      </c>
      <c r="E89" s="103">
        <f>D89/D88*100</f>
        <v>98.302852328203599</v>
      </c>
      <c r="F89" s="102">
        <f>D89/D$65*100</f>
        <v>66.263836582784791</v>
      </c>
      <c r="G89" s="101">
        <v>667528</v>
      </c>
      <c r="H89" s="109">
        <v>84.2</v>
      </c>
      <c r="I89" s="100">
        <v>100049</v>
      </c>
      <c r="J89" s="133">
        <f>I89/$D89*100</f>
        <v>12.610746909044156</v>
      </c>
      <c r="K89" s="100">
        <v>12473</v>
      </c>
      <c r="L89" s="109">
        <f>K89/$D89*100</f>
        <v>1.5721680995962755</v>
      </c>
      <c r="M89" s="100">
        <v>7694</v>
      </c>
      <c r="N89" s="109">
        <v>0.9</v>
      </c>
      <c r="O89" s="100">
        <v>5619</v>
      </c>
      <c r="P89" s="97">
        <f>O89/$D89*100</f>
        <v>0.70825082591449307</v>
      </c>
      <c r="Q89" s="99">
        <v>683585</v>
      </c>
      <c r="R89" s="98">
        <f>Q89/$D89*100</f>
        <v>86.162954410528343</v>
      </c>
      <c r="S89" s="84">
        <v>4925</v>
      </c>
      <c r="T89" s="98">
        <v>0.6</v>
      </c>
      <c r="U89" s="84">
        <v>104853</v>
      </c>
      <c r="V89" s="97">
        <v>13.2</v>
      </c>
    </row>
    <row r="90" spans="1:23" ht="19.5" customHeight="1" x14ac:dyDescent="0.4">
      <c r="A90" s="54"/>
      <c r="B90" s="77">
        <v>26</v>
      </c>
      <c r="C90" s="105">
        <f>C89+1</f>
        <v>2014</v>
      </c>
      <c r="D90" s="104">
        <v>790165</v>
      </c>
      <c r="E90" s="103">
        <f>D90/D89*100</f>
        <v>99.596905829992068</v>
      </c>
      <c r="F90" s="102">
        <f>D90/D$65*100</f>
        <v>65.99673092069601</v>
      </c>
      <c r="G90" s="101">
        <v>664745</v>
      </c>
      <c r="H90" s="109">
        <v>84.2</v>
      </c>
      <c r="I90" s="100">
        <v>97967</v>
      </c>
      <c r="J90" s="109">
        <f>I90/$D90*100</f>
        <v>12.398296558313771</v>
      </c>
      <c r="K90" s="100">
        <v>14267</v>
      </c>
      <c r="L90" s="109">
        <f>K90/$D90*100</f>
        <v>1.8055722538963381</v>
      </c>
      <c r="M90" s="100">
        <v>7462</v>
      </c>
      <c r="N90" s="109">
        <f>M90/$D90*100</f>
        <v>0.94435972233647392</v>
      </c>
      <c r="O90" s="100">
        <v>5724</v>
      </c>
      <c r="P90" s="97">
        <f>O90/$D90*100</f>
        <v>0.72440566210854695</v>
      </c>
      <c r="Q90" s="99">
        <v>683326</v>
      </c>
      <c r="R90" s="108">
        <f>Q90/$D90*100</f>
        <v>86.478899976587158</v>
      </c>
      <c r="S90" s="84">
        <v>5087</v>
      </c>
      <c r="T90" s="98">
        <f>S90/$D90*100</f>
        <v>0.64378958825055532</v>
      </c>
      <c r="U90" s="84">
        <v>101752</v>
      </c>
      <c r="V90" s="106">
        <f>U90/$D90*100</f>
        <v>12.877310435162276</v>
      </c>
      <c r="W90" s="132"/>
    </row>
    <row r="91" spans="1:23" ht="19.5" customHeight="1" x14ac:dyDescent="0.4">
      <c r="A91" s="60"/>
      <c r="B91" s="131">
        <v>27</v>
      </c>
      <c r="C91" s="130">
        <f>C90+1</f>
        <v>2015</v>
      </c>
      <c r="D91" s="129">
        <v>780411</v>
      </c>
      <c r="E91" s="128">
        <f>D91/D90*100</f>
        <v>98.76557427878987</v>
      </c>
      <c r="F91" s="127">
        <f>D91/D$65*100</f>
        <v>65.182050299053103</v>
      </c>
      <c r="G91" s="126">
        <v>655259</v>
      </c>
      <c r="H91" s="121">
        <f>G91/$D91*100</f>
        <v>83.963321890644806</v>
      </c>
      <c r="I91" s="124">
        <v>97056</v>
      </c>
      <c r="J91" s="125">
        <v>12.5</v>
      </c>
      <c r="K91" s="124">
        <v>15227</v>
      </c>
      <c r="L91" s="125">
        <v>2</v>
      </c>
      <c r="M91" s="124">
        <v>7704</v>
      </c>
      <c r="N91" s="121">
        <v>0.9</v>
      </c>
      <c r="O91" s="124">
        <v>5165</v>
      </c>
      <c r="P91" s="119">
        <v>0.6</v>
      </c>
      <c r="Q91" s="123">
        <v>674727</v>
      </c>
      <c r="R91" s="122">
        <v>86.4</v>
      </c>
      <c r="S91" s="120">
        <v>4819</v>
      </c>
      <c r="T91" s="121">
        <v>0.6</v>
      </c>
      <c r="U91" s="120">
        <v>100865</v>
      </c>
      <c r="V91" s="119">
        <v>13</v>
      </c>
    </row>
    <row r="92" spans="1:23" ht="19.5" customHeight="1" x14ac:dyDescent="0.4">
      <c r="A92" s="49"/>
      <c r="B92" s="118">
        <v>28</v>
      </c>
      <c r="C92" s="105">
        <f>C91+1</f>
        <v>2016</v>
      </c>
      <c r="D92" s="117">
        <v>776408</v>
      </c>
      <c r="E92" s="116">
        <f>D92/D91*100</f>
        <v>99.48706514900482</v>
      </c>
      <c r="F92" s="115">
        <f>D92/D$65*100</f>
        <v>64.847708846476053</v>
      </c>
      <c r="G92" s="114">
        <v>651811</v>
      </c>
      <c r="H92" s="113">
        <f>G92/$D92*100</f>
        <v>83.952123110529513</v>
      </c>
      <c r="I92" s="112">
        <v>94523</v>
      </c>
      <c r="J92" s="109">
        <f>I92/$D92*100</f>
        <v>12.17439799692945</v>
      </c>
      <c r="K92" s="112">
        <v>16721</v>
      </c>
      <c r="L92" s="109">
        <v>2.1</v>
      </c>
      <c r="M92" s="112">
        <v>7875</v>
      </c>
      <c r="N92" s="109">
        <f>M92/$D92*100</f>
        <v>1.0142863030777631</v>
      </c>
      <c r="O92" s="112">
        <v>5478</v>
      </c>
      <c r="P92" s="97">
        <f>O92/$D92*100</f>
        <v>0.70555687215999841</v>
      </c>
      <c r="Q92" s="111">
        <v>674200</v>
      </c>
      <c r="R92" s="108">
        <v>86.9</v>
      </c>
      <c r="S92" s="110">
        <v>4505</v>
      </c>
      <c r="T92" s="98">
        <f>S92/$D92*100</f>
        <v>0.5802361644908347</v>
      </c>
      <c r="U92" s="110">
        <v>97703</v>
      </c>
      <c r="V92" s="106">
        <v>12.5</v>
      </c>
    </row>
    <row r="93" spans="1:23" ht="19.5" customHeight="1" x14ac:dyDescent="0.4">
      <c r="A93" s="54"/>
      <c r="B93" s="77">
        <v>29</v>
      </c>
      <c r="C93" s="105">
        <f>C92+1</f>
        <v>2017</v>
      </c>
      <c r="D93" s="104">
        <v>768766</v>
      </c>
      <c r="E93" s="103">
        <f>D93/D92*100</f>
        <v>99.015723691667262</v>
      </c>
      <c r="F93" s="102">
        <f>D93/D$65*100</f>
        <v>64.209428211803598</v>
      </c>
      <c r="G93" s="101">
        <v>645696</v>
      </c>
      <c r="H93" s="98">
        <f>G93/$D93*100</f>
        <v>83.991227499655295</v>
      </c>
      <c r="I93" s="100">
        <v>93482</v>
      </c>
      <c r="J93" s="109">
        <f>I93/$D93*100</f>
        <v>12.160007076275486</v>
      </c>
      <c r="K93" s="100">
        <v>16266</v>
      </c>
      <c r="L93" s="109">
        <v>2.1</v>
      </c>
      <c r="M93" s="100">
        <v>7571</v>
      </c>
      <c r="N93" s="109">
        <f>M93/$D93*100</f>
        <v>0.98482503128390175</v>
      </c>
      <c r="O93" s="100">
        <v>5751</v>
      </c>
      <c r="P93" s="97">
        <f>O93/$D93*100</f>
        <v>0.74808199113904617</v>
      </c>
      <c r="Q93" s="99">
        <v>672252</v>
      </c>
      <c r="R93" s="108">
        <v>86.9</v>
      </c>
      <c r="S93" s="84">
        <v>4766</v>
      </c>
      <c r="T93" s="98">
        <f>S93/$D93*100</f>
        <v>0.61995457655515462</v>
      </c>
      <c r="U93" s="107">
        <v>91748</v>
      </c>
      <c r="V93" s="106">
        <v>12.5</v>
      </c>
    </row>
    <row r="94" spans="1:23" ht="19.5" customHeight="1" x14ac:dyDescent="0.4">
      <c r="A94" s="54"/>
      <c r="B94" s="77">
        <v>30</v>
      </c>
      <c r="C94" s="105">
        <f>C93+1</f>
        <v>2018</v>
      </c>
      <c r="D94" s="104">
        <v>757237</v>
      </c>
      <c r="E94" s="103">
        <f>D94/D93*100</f>
        <v>98.50032389569779</v>
      </c>
      <c r="F94" s="102">
        <f>D94/D$65*100</f>
        <v>63.24649476020209</v>
      </c>
      <c r="G94" s="101">
        <v>636348</v>
      </c>
      <c r="H94" s="98">
        <f>G94/$D94*100</f>
        <v>84.035513320136232</v>
      </c>
      <c r="I94" s="100">
        <v>90739</v>
      </c>
      <c r="J94" s="98">
        <f>I94/$D94*100</f>
        <v>11.982906276370542</v>
      </c>
      <c r="K94" s="100">
        <v>16455</v>
      </c>
      <c r="L94" s="98">
        <f>K94/$D94*100</f>
        <v>2.1730316928517754</v>
      </c>
      <c r="M94" s="100">
        <v>7812</v>
      </c>
      <c r="N94" s="98">
        <f>M94/$D94*100</f>
        <v>1.0316453105170507</v>
      </c>
      <c r="O94" s="100">
        <v>5883</v>
      </c>
      <c r="P94" s="98">
        <f>O94/$D94*100</f>
        <v>0.77690340012439962</v>
      </c>
      <c r="Q94" s="99">
        <v>667613</v>
      </c>
      <c r="R94" s="98">
        <f>Q94/$D94*100</f>
        <v>88.164339566080358</v>
      </c>
      <c r="S94" s="84">
        <v>4320</v>
      </c>
      <c r="T94" s="98">
        <v>0.5</v>
      </c>
      <c r="U94" s="84">
        <v>85304</v>
      </c>
      <c r="V94" s="97">
        <f>U94/$D94*100</f>
        <v>11.265165331329557</v>
      </c>
    </row>
    <row r="95" spans="1:23" ht="19.5" customHeight="1" thickBot="1" x14ac:dyDescent="0.45">
      <c r="A95" s="24" t="s">
        <v>26</v>
      </c>
      <c r="B95" s="23" t="s">
        <v>25</v>
      </c>
      <c r="C95" s="96">
        <f>C94+1</f>
        <v>2019</v>
      </c>
      <c r="D95" s="95">
        <v>744263</v>
      </c>
      <c r="E95" s="94">
        <f>D95/D94*100</f>
        <v>98.286665865508411</v>
      </c>
      <c r="F95" s="93">
        <f>D95/D$65*100</f>
        <v>62.162870976606122</v>
      </c>
      <c r="G95" s="92">
        <v>627368</v>
      </c>
      <c r="H95" s="89">
        <f>G95/$D95*100</f>
        <v>84.29385848819571</v>
      </c>
      <c r="I95" s="91">
        <v>89456</v>
      </c>
      <c r="J95" s="89">
        <f>I95/$D95*100</f>
        <v>12.019407118182686</v>
      </c>
      <c r="K95" s="91">
        <v>15307</v>
      </c>
      <c r="L95" s="89">
        <f>K95/$D95*100</f>
        <v>2.0566654529380073</v>
      </c>
      <c r="M95" s="91">
        <v>7112</v>
      </c>
      <c r="N95" s="89">
        <f>M95/$D95*100</f>
        <v>0.95557618744986661</v>
      </c>
      <c r="O95" s="91">
        <v>5020</v>
      </c>
      <c r="P95" s="89">
        <f>O95/$D95*100</f>
        <v>0.67449275323373592</v>
      </c>
      <c r="Q95" s="90">
        <v>656641</v>
      </c>
      <c r="R95" s="89">
        <f>Q95/$D95*100</f>
        <v>88.227011150628215</v>
      </c>
      <c r="S95" s="88">
        <v>3946</v>
      </c>
      <c r="T95" s="89">
        <v>0.5</v>
      </c>
      <c r="U95" s="88">
        <v>83676</v>
      </c>
      <c r="V95" s="87">
        <f>U95/$D95*100</f>
        <v>11.242799924220336</v>
      </c>
    </row>
    <row r="96" spans="1:23" ht="15" customHeight="1" x14ac:dyDescent="0.4">
      <c r="A96" s="16"/>
      <c r="B96" s="77"/>
      <c r="C96" s="15"/>
      <c r="D96" s="86"/>
      <c r="E96" s="78"/>
      <c r="F96" s="78"/>
      <c r="G96" s="84"/>
      <c r="H96" s="85"/>
      <c r="I96" s="84"/>
      <c r="J96" s="85"/>
      <c r="K96" s="84"/>
      <c r="L96" s="78"/>
      <c r="M96" s="84"/>
      <c r="N96" s="78"/>
      <c r="O96" s="84"/>
      <c r="P96" s="78"/>
      <c r="Q96" s="7"/>
      <c r="R96" s="83"/>
      <c r="S96" s="7"/>
      <c r="T96" s="83"/>
      <c r="U96" s="7"/>
      <c r="V96" s="83"/>
    </row>
    <row r="97" spans="1:27" ht="15" customHeight="1" x14ac:dyDescent="0.4">
      <c r="A97" s="80" t="s">
        <v>23</v>
      </c>
      <c r="B97" s="80"/>
      <c r="C97" s="79" t="s">
        <v>71</v>
      </c>
      <c r="D97" s="79"/>
      <c r="E97" s="79"/>
      <c r="F97" s="79"/>
      <c r="G97" s="79"/>
      <c r="H97" s="79"/>
      <c r="I97" s="79"/>
      <c r="J97" s="79"/>
      <c r="K97" s="79"/>
      <c r="L97" s="79"/>
      <c r="M97" s="79"/>
      <c r="N97" s="79"/>
      <c r="O97" s="79"/>
      <c r="P97" s="79"/>
      <c r="Q97" s="79"/>
      <c r="R97" s="79"/>
      <c r="S97" s="79"/>
      <c r="T97" s="79"/>
      <c r="U97" s="79"/>
      <c r="V97" s="79"/>
      <c r="W97" s="16"/>
    </row>
    <row r="98" spans="1:27" ht="15" customHeight="1" x14ac:dyDescent="0.4">
      <c r="A98" s="16"/>
      <c r="C98" s="79" t="s">
        <v>70</v>
      </c>
      <c r="D98" s="79"/>
      <c r="E98" s="79"/>
      <c r="F98" s="79"/>
      <c r="G98" s="79"/>
      <c r="H98" s="79"/>
      <c r="I98" s="79"/>
      <c r="J98" s="79"/>
      <c r="K98" s="79"/>
      <c r="L98" s="79"/>
      <c r="M98" s="79"/>
      <c r="N98" s="79"/>
      <c r="O98" s="79"/>
      <c r="P98" s="79"/>
      <c r="Q98" s="79"/>
      <c r="R98" s="79"/>
      <c r="S98" s="79"/>
      <c r="T98" s="79"/>
      <c r="U98" s="79"/>
      <c r="V98" s="79"/>
      <c r="W98" s="82"/>
      <c r="X98" s="82"/>
      <c r="Y98" s="82"/>
      <c r="Z98" s="82"/>
      <c r="AA98" s="82"/>
    </row>
    <row r="99" spans="1:27" ht="15" customHeight="1" x14ac:dyDescent="0.4">
      <c r="A99" s="16"/>
      <c r="C99" s="79" t="s">
        <v>69</v>
      </c>
      <c r="D99" s="79"/>
      <c r="E99" s="79"/>
      <c r="F99" s="79"/>
      <c r="G99" s="79"/>
      <c r="H99" s="79"/>
      <c r="I99" s="79"/>
      <c r="J99" s="79"/>
      <c r="K99" s="79"/>
      <c r="L99" s="79"/>
      <c r="M99" s="79"/>
      <c r="N99" s="79"/>
      <c r="O99" s="79"/>
      <c r="P99" s="79"/>
      <c r="Q99" s="79"/>
      <c r="R99" s="79"/>
      <c r="S99" s="79"/>
      <c r="T99" s="79"/>
      <c r="U99" s="79"/>
      <c r="V99" s="79"/>
      <c r="W99" s="16"/>
    </row>
    <row r="100" spans="1:27" ht="15" customHeight="1" x14ac:dyDescent="0.4">
      <c r="A100" s="16"/>
      <c r="C100" s="79" t="s">
        <v>68</v>
      </c>
      <c r="D100" s="79"/>
      <c r="E100" s="79"/>
      <c r="F100" s="79"/>
      <c r="G100" s="79"/>
      <c r="H100" s="79"/>
      <c r="I100" s="79"/>
      <c r="J100" s="79"/>
      <c r="K100" s="79"/>
      <c r="L100" s="79"/>
      <c r="M100" s="79"/>
      <c r="N100" s="79"/>
      <c r="O100" s="79"/>
      <c r="P100" s="79"/>
      <c r="Q100" s="79"/>
      <c r="R100" s="79"/>
      <c r="S100" s="79"/>
      <c r="T100" s="79"/>
      <c r="U100" s="79"/>
      <c r="V100" s="79"/>
      <c r="W100" s="16"/>
    </row>
    <row r="101" spans="1:27" ht="15" customHeight="1" x14ac:dyDescent="0.4">
      <c r="A101" s="16"/>
      <c r="C101" s="79" t="s">
        <v>67</v>
      </c>
      <c r="D101" s="79"/>
      <c r="E101" s="79"/>
      <c r="F101" s="79"/>
      <c r="G101" s="79"/>
      <c r="H101" s="79"/>
      <c r="I101" s="79"/>
      <c r="J101" s="79"/>
      <c r="K101" s="79"/>
      <c r="L101" s="79"/>
      <c r="M101" s="79"/>
      <c r="N101" s="79"/>
      <c r="O101" s="79"/>
      <c r="P101" s="79"/>
      <c r="Q101" s="79"/>
      <c r="R101" s="79"/>
      <c r="S101" s="79"/>
      <c r="T101" s="79"/>
      <c r="U101" s="79"/>
      <c r="V101" s="79"/>
      <c r="W101" s="16"/>
    </row>
    <row r="102" spans="1:27" ht="15" customHeight="1" x14ac:dyDescent="0.4">
      <c r="A102" s="16"/>
      <c r="C102" s="81" t="s">
        <v>66</v>
      </c>
      <c r="D102" s="81"/>
      <c r="E102" s="81"/>
      <c r="F102" s="81"/>
      <c r="G102" s="81"/>
      <c r="H102" s="81"/>
      <c r="I102" s="81"/>
      <c r="J102" s="81"/>
      <c r="K102" s="81"/>
      <c r="L102" s="81"/>
      <c r="M102" s="81"/>
      <c r="N102" s="81"/>
      <c r="O102" s="81"/>
      <c r="P102" s="81"/>
      <c r="Q102" s="81"/>
      <c r="R102" s="81"/>
      <c r="S102" s="81"/>
      <c r="T102" s="81"/>
      <c r="U102" s="81"/>
      <c r="V102" s="81"/>
    </row>
    <row r="103" spans="1:27" ht="15" customHeight="1" x14ac:dyDescent="0.4">
      <c r="A103" s="16"/>
      <c r="C103" s="79" t="s">
        <v>65</v>
      </c>
      <c r="D103" s="79"/>
      <c r="E103" s="79"/>
      <c r="F103" s="79"/>
      <c r="G103" s="79"/>
      <c r="H103" s="79"/>
      <c r="I103" s="79"/>
      <c r="J103" s="79"/>
      <c r="K103" s="79"/>
      <c r="L103" s="79"/>
      <c r="M103" s="79"/>
      <c r="N103" s="79"/>
      <c r="O103" s="79"/>
      <c r="P103" s="79"/>
      <c r="Q103" s="79"/>
      <c r="R103" s="79"/>
      <c r="S103" s="79"/>
      <c r="T103" s="79"/>
      <c r="U103" s="79"/>
      <c r="V103" s="79"/>
      <c r="W103" s="16"/>
    </row>
    <row r="104" spans="1:27" ht="15" customHeight="1" x14ac:dyDescent="0.4">
      <c r="A104" s="16"/>
      <c r="C104" s="79" t="s">
        <v>64</v>
      </c>
      <c r="D104" s="79"/>
      <c r="E104" s="79"/>
      <c r="F104" s="79"/>
      <c r="G104" s="79"/>
      <c r="H104" s="79"/>
      <c r="I104" s="79"/>
      <c r="J104" s="79"/>
      <c r="K104" s="79"/>
      <c r="L104" s="79"/>
      <c r="M104" s="79"/>
      <c r="N104" s="79"/>
      <c r="O104" s="79"/>
      <c r="P104" s="79"/>
      <c r="Q104" s="79"/>
      <c r="R104" s="79"/>
      <c r="S104" s="79"/>
      <c r="T104" s="79"/>
      <c r="U104" s="79"/>
      <c r="V104" s="79"/>
      <c r="W104" s="16"/>
    </row>
    <row r="105" spans="1:27" ht="15" customHeight="1" x14ac:dyDescent="0.4">
      <c r="A105" s="16"/>
      <c r="B105" s="16"/>
      <c r="C105" s="79" t="s">
        <v>63</v>
      </c>
      <c r="D105" s="79"/>
      <c r="E105" s="79"/>
      <c r="F105" s="79"/>
      <c r="G105" s="79"/>
      <c r="H105" s="79"/>
      <c r="I105" s="79"/>
      <c r="J105" s="79"/>
      <c r="K105" s="79"/>
      <c r="L105" s="79"/>
      <c r="M105" s="79"/>
      <c r="N105" s="79"/>
      <c r="O105" s="79"/>
      <c r="P105" s="79"/>
      <c r="Q105" s="79"/>
      <c r="R105" s="79"/>
      <c r="S105" s="79"/>
      <c r="T105" s="79"/>
      <c r="U105" s="79"/>
      <c r="V105" s="79"/>
    </row>
    <row r="106" spans="1:27" ht="15" customHeight="1" x14ac:dyDescent="0.4">
      <c r="A106" s="16"/>
      <c r="B106" s="16"/>
      <c r="C106" s="79" t="s">
        <v>62</v>
      </c>
      <c r="D106" s="79"/>
      <c r="E106" s="79"/>
      <c r="F106" s="79"/>
      <c r="G106" s="79"/>
      <c r="H106" s="79"/>
      <c r="I106" s="79"/>
      <c r="J106" s="79"/>
      <c r="K106" s="79"/>
      <c r="L106" s="79"/>
      <c r="M106" s="79"/>
      <c r="N106" s="79"/>
      <c r="O106" s="79"/>
      <c r="P106" s="79"/>
      <c r="Q106" s="79"/>
      <c r="R106" s="79"/>
      <c r="S106" s="79"/>
      <c r="T106" s="79"/>
      <c r="U106" s="79"/>
      <c r="V106" s="79"/>
    </row>
    <row r="107" spans="1:27" ht="15" customHeight="1" x14ac:dyDescent="0.4">
      <c r="A107" s="16"/>
      <c r="B107" s="16"/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</row>
    <row r="108" spans="1:27" ht="15" customHeight="1" x14ac:dyDescent="0.4">
      <c r="A108" s="80" t="s">
        <v>61</v>
      </c>
      <c r="B108" s="80"/>
      <c r="C108" s="79" t="s">
        <v>60</v>
      </c>
      <c r="D108" s="79"/>
      <c r="E108" s="79"/>
      <c r="F108" s="79"/>
      <c r="G108" s="79"/>
      <c r="H108" s="79"/>
      <c r="I108" s="79"/>
      <c r="J108" s="79"/>
      <c r="K108" s="79"/>
      <c r="L108" s="79"/>
      <c r="M108" s="79"/>
      <c r="N108" s="79"/>
      <c r="O108" s="79"/>
      <c r="P108" s="79"/>
      <c r="Q108" s="79"/>
      <c r="R108" s="79"/>
      <c r="S108" s="79"/>
      <c r="T108" s="79"/>
      <c r="U108" s="79"/>
      <c r="V108" s="79"/>
      <c r="W108" s="16"/>
    </row>
    <row r="109" spans="1:27" ht="15" customHeight="1" x14ac:dyDescent="0.4">
      <c r="A109" s="16"/>
      <c r="C109" s="79" t="s">
        <v>59</v>
      </c>
      <c r="D109" s="79"/>
      <c r="E109" s="79"/>
      <c r="F109" s="79"/>
      <c r="G109" s="79"/>
      <c r="H109" s="79"/>
      <c r="I109" s="79"/>
      <c r="J109" s="79"/>
      <c r="K109" s="79"/>
      <c r="L109" s="79"/>
      <c r="M109" s="79"/>
      <c r="N109" s="79"/>
      <c r="O109" s="79"/>
      <c r="P109" s="79"/>
      <c r="Q109" s="79"/>
      <c r="R109" s="79"/>
      <c r="S109" s="79"/>
      <c r="T109" s="79"/>
      <c r="U109" s="79"/>
      <c r="V109" s="79"/>
      <c r="W109" s="16"/>
    </row>
    <row r="110" spans="1:27" ht="15" customHeight="1" x14ac:dyDescent="0.4">
      <c r="A110" s="16"/>
      <c r="C110" s="79" t="s">
        <v>58</v>
      </c>
      <c r="D110" s="79"/>
      <c r="E110" s="79"/>
      <c r="F110" s="79"/>
      <c r="G110" s="79"/>
      <c r="H110" s="79"/>
      <c r="I110" s="79"/>
      <c r="J110" s="79"/>
      <c r="K110" s="79"/>
      <c r="L110" s="79"/>
      <c r="M110" s="79"/>
      <c r="N110" s="79"/>
      <c r="O110" s="79"/>
      <c r="P110" s="79"/>
      <c r="Q110" s="79"/>
      <c r="R110" s="79"/>
      <c r="S110" s="79"/>
      <c r="T110" s="79"/>
      <c r="U110" s="79"/>
      <c r="V110" s="79"/>
      <c r="W110" s="16"/>
    </row>
    <row r="111" spans="1:27" ht="15" customHeight="1" x14ac:dyDescent="0.4">
      <c r="A111" s="16"/>
      <c r="C111" s="79" t="s">
        <v>57</v>
      </c>
      <c r="D111" s="79"/>
      <c r="E111" s="79"/>
      <c r="F111" s="79"/>
      <c r="G111" s="79"/>
      <c r="H111" s="79"/>
      <c r="I111" s="79"/>
      <c r="J111" s="79"/>
      <c r="K111" s="79"/>
      <c r="L111" s="79"/>
      <c r="M111" s="79"/>
      <c r="N111" s="79"/>
      <c r="O111" s="79"/>
      <c r="P111" s="79"/>
      <c r="Q111" s="79"/>
      <c r="R111" s="79"/>
      <c r="S111" s="79"/>
      <c r="T111" s="79"/>
      <c r="U111" s="79"/>
      <c r="V111" s="79"/>
      <c r="W111" s="16"/>
    </row>
    <row r="112" spans="1:27" x14ac:dyDescent="0.4">
      <c r="A112" s="77"/>
      <c r="B112" s="77"/>
      <c r="C112" s="77"/>
      <c r="D112" s="77"/>
      <c r="E112" s="77"/>
      <c r="F112" s="77"/>
      <c r="G112" s="77"/>
      <c r="H112" s="77"/>
      <c r="I112" s="77"/>
      <c r="J112" s="77"/>
      <c r="K112" s="77"/>
      <c r="L112" s="77"/>
      <c r="M112" s="77"/>
      <c r="N112" s="77"/>
      <c r="O112" s="77"/>
      <c r="P112" s="78"/>
    </row>
    <row r="113" spans="1:16" x14ac:dyDescent="0.4">
      <c r="A113" s="77"/>
      <c r="B113" s="77"/>
      <c r="C113" s="77"/>
      <c r="D113" s="76"/>
    </row>
    <row r="114" spans="1:16" x14ac:dyDescent="0.4">
      <c r="A114" s="77"/>
      <c r="B114" s="77"/>
    </row>
    <row r="115" spans="1:16" x14ac:dyDescent="0.4">
      <c r="A115" s="16"/>
      <c r="B115" s="16" t="s">
        <v>56</v>
      </c>
      <c r="D115" s="76"/>
    </row>
    <row r="116" spans="1:16" x14ac:dyDescent="0.4">
      <c r="A116" s="16"/>
      <c r="B116" s="16"/>
      <c r="C116" s="16"/>
      <c r="D116" s="76"/>
    </row>
    <row r="117" spans="1:16" x14ac:dyDescent="0.4">
      <c r="A117" s="75"/>
      <c r="C117" s="16"/>
      <c r="D117" s="16"/>
      <c r="E117" s="16"/>
      <c r="F117" s="16"/>
    </row>
    <row r="118" spans="1:16" x14ac:dyDescent="0.4">
      <c r="A118" s="16"/>
      <c r="C118" s="16"/>
      <c r="D118" s="16"/>
      <c r="E118" s="16"/>
      <c r="F118" s="16"/>
      <c r="H118" s="16"/>
      <c r="J118" s="16"/>
      <c r="K118" s="16"/>
      <c r="L118" s="16"/>
      <c r="M118" s="16"/>
      <c r="N118" s="16"/>
      <c r="O118" s="16"/>
      <c r="P118" s="16"/>
    </row>
  </sheetData>
  <mergeCells count="23">
    <mergeCell ref="C111:V111"/>
    <mergeCell ref="C104:V104"/>
    <mergeCell ref="C105:V105"/>
    <mergeCell ref="C110:V110"/>
    <mergeCell ref="C109:V109"/>
    <mergeCell ref="C100:V100"/>
    <mergeCell ref="C101:V101"/>
    <mergeCell ref="A108:B108"/>
    <mergeCell ref="C108:V108"/>
    <mergeCell ref="A97:B97"/>
    <mergeCell ref="C99:V99"/>
    <mergeCell ref="C102:V102"/>
    <mergeCell ref="C103:V103"/>
    <mergeCell ref="C106:V106"/>
    <mergeCell ref="A1:V1"/>
    <mergeCell ref="Q3:V3"/>
    <mergeCell ref="U2:V2"/>
    <mergeCell ref="C98:V98"/>
    <mergeCell ref="A3:C4"/>
    <mergeCell ref="D3:D4"/>
    <mergeCell ref="G3:P3"/>
    <mergeCell ref="A61:V61"/>
    <mergeCell ref="C97:V97"/>
  </mergeCells>
  <phoneticPr fontId="1"/>
  <pageMargins left="0.6692913385826772" right="0.47244094488188981" top="0.98425196850393704" bottom="0.78740157480314965" header="0.51181102362204722" footer="0.51181102362204722"/>
  <pageSetup paperSize="9" scale="59" orientation="portrait" r:id="rId1"/>
  <headerFooter alignWithMargins="0"/>
  <rowBreaks count="1" manualBreakCount="1">
    <brk id="61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E681C0-5870-45AF-B06E-E78487D58C11}">
  <dimension ref="A1:N72"/>
  <sheetViews>
    <sheetView zoomScaleNormal="100" workbookViewId="0">
      <selection sqref="A1:M1"/>
    </sheetView>
  </sheetViews>
  <sheetFormatPr defaultRowHeight="13.5" x14ac:dyDescent="0.4"/>
  <cols>
    <col min="1" max="1" width="8.5" style="9" bestFit="1" customWidth="1"/>
    <col min="2" max="2" width="2.5" style="9" customWidth="1"/>
    <col min="3" max="3" width="7.625" style="9" bestFit="1" customWidth="1"/>
    <col min="4" max="4" width="6" style="9" bestFit="1" customWidth="1"/>
    <col min="5" max="5" width="7.875" style="9" bestFit="1" customWidth="1"/>
    <col min="6" max="6" width="8.25" style="9" bestFit="1" customWidth="1"/>
    <col min="7" max="7" width="7.125" style="9" bestFit="1" customWidth="1"/>
    <col min="8" max="8" width="7.625" style="9" bestFit="1" customWidth="1"/>
    <col min="9" max="10" width="7.125" style="9" bestFit="1" customWidth="1"/>
    <col min="11" max="11" width="7.875" style="9" bestFit="1" customWidth="1"/>
    <col min="12" max="12" width="7.625" style="9" bestFit="1" customWidth="1"/>
    <col min="13" max="13" width="6.75" style="9" bestFit="1" customWidth="1"/>
    <col min="14" max="16384" width="9" style="9"/>
  </cols>
  <sheetData>
    <row r="1" spans="1:14" ht="21" x14ac:dyDescent="0.4">
      <c r="A1" s="271" t="s">
        <v>396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  <c r="L1" s="271"/>
      <c r="M1" s="271"/>
    </row>
    <row r="2" spans="1:14" ht="14.25" thickBot="1" x14ac:dyDescent="0.45">
      <c r="A2" s="201" t="s">
        <v>179</v>
      </c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</row>
    <row r="3" spans="1:14" s="204" customFormat="1" ht="12" customHeight="1" x14ac:dyDescent="0.4">
      <c r="A3" s="270" t="s">
        <v>178</v>
      </c>
      <c r="B3" s="269" t="s">
        <v>177</v>
      </c>
      <c r="C3" s="268"/>
      <c r="D3" s="267"/>
      <c r="E3" s="266" t="s">
        <v>176</v>
      </c>
      <c r="F3" s="265"/>
      <c r="G3" s="265"/>
      <c r="H3" s="265" t="s">
        <v>175</v>
      </c>
      <c r="I3" s="265"/>
      <c r="J3" s="264" t="s">
        <v>174</v>
      </c>
      <c r="K3" s="263" t="s">
        <v>173</v>
      </c>
      <c r="L3" s="262"/>
      <c r="M3" s="261" t="s">
        <v>172</v>
      </c>
    </row>
    <row r="4" spans="1:14" s="204" customFormat="1" ht="12" customHeight="1" x14ac:dyDescent="0.4">
      <c r="A4" s="255"/>
      <c r="B4" s="254"/>
      <c r="C4" s="253"/>
      <c r="D4" s="260"/>
      <c r="E4" s="259" t="s">
        <v>171</v>
      </c>
      <c r="F4" s="258"/>
      <c r="G4" s="250" t="s">
        <v>170</v>
      </c>
      <c r="H4" s="247" t="s">
        <v>171</v>
      </c>
      <c r="I4" s="250" t="s">
        <v>170</v>
      </c>
      <c r="J4" s="248"/>
      <c r="K4" s="257"/>
      <c r="L4" s="256"/>
      <c r="M4" s="246"/>
    </row>
    <row r="5" spans="1:14" s="204" customFormat="1" ht="12" customHeight="1" x14ac:dyDescent="0.4">
      <c r="A5" s="255"/>
      <c r="B5" s="254"/>
      <c r="C5" s="253"/>
      <c r="D5" s="252" t="s">
        <v>169</v>
      </c>
      <c r="E5" s="251" t="s">
        <v>168</v>
      </c>
      <c r="F5" s="250" t="s">
        <v>167</v>
      </c>
      <c r="G5" s="248"/>
      <c r="H5" s="249"/>
      <c r="I5" s="248"/>
      <c r="J5" s="248"/>
      <c r="K5" s="247" t="s">
        <v>166</v>
      </c>
      <c r="L5" s="247" t="s">
        <v>165</v>
      </c>
      <c r="M5" s="246"/>
    </row>
    <row r="6" spans="1:14" s="204" customFormat="1" ht="12" x14ac:dyDescent="0.4">
      <c r="A6" s="245"/>
      <c r="B6" s="244"/>
      <c r="C6" s="243"/>
      <c r="D6" s="242"/>
      <c r="E6" s="241"/>
      <c r="F6" s="240"/>
      <c r="G6" s="240"/>
      <c r="H6" s="239"/>
      <c r="I6" s="240"/>
      <c r="J6" s="240"/>
      <c r="K6" s="239"/>
      <c r="L6" s="239"/>
      <c r="M6" s="238"/>
    </row>
    <row r="7" spans="1:14" x14ac:dyDescent="0.4">
      <c r="A7" s="221" t="s">
        <v>164</v>
      </c>
      <c r="B7" s="232" t="s">
        <v>163</v>
      </c>
      <c r="C7" s="231">
        <f>SUM(F7:I7)</f>
        <v>19546</v>
      </c>
      <c r="D7" s="219">
        <f>C7/C$61*100</f>
        <v>2.6262221822124707</v>
      </c>
      <c r="E7" s="237">
        <v>426</v>
      </c>
      <c r="F7" s="235">
        <v>18</v>
      </c>
      <c r="G7" s="236">
        <v>0</v>
      </c>
      <c r="H7" s="235">
        <v>17336</v>
      </c>
      <c r="I7" s="236">
        <v>2192</v>
      </c>
      <c r="J7" s="235">
        <v>1994</v>
      </c>
      <c r="K7" s="236">
        <v>0</v>
      </c>
      <c r="L7" s="235">
        <v>2069</v>
      </c>
      <c r="M7" s="234">
        <v>326</v>
      </c>
    </row>
    <row r="8" spans="1:14" x14ac:dyDescent="0.4">
      <c r="A8" s="233" t="s">
        <v>162</v>
      </c>
      <c r="B8" s="232" t="s">
        <v>161</v>
      </c>
      <c r="C8" s="231">
        <f>SUM(F8:I8)</f>
        <v>23360</v>
      </c>
      <c r="D8" s="227">
        <f>C8/C$61*100</f>
        <v>3.1386754413426434</v>
      </c>
      <c r="E8" s="111">
        <v>1062</v>
      </c>
      <c r="F8" s="230">
        <v>690</v>
      </c>
      <c r="G8" s="110">
        <v>3995</v>
      </c>
      <c r="H8" s="230">
        <v>18159</v>
      </c>
      <c r="I8" s="110">
        <v>516</v>
      </c>
      <c r="J8" s="230">
        <v>1052</v>
      </c>
      <c r="K8" s="110">
        <v>0</v>
      </c>
      <c r="L8" s="230">
        <v>5827</v>
      </c>
      <c r="M8" s="229">
        <v>2043</v>
      </c>
      <c r="N8" s="204"/>
    </row>
    <row r="9" spans="1:14" x14ac:dyDescent="0.4">
      <c r="A9" s="153" t="s">
        <v>160</v>
      </c>
      <c r="B9" s="228"/>
      <c r="C9" s="207">
        <f>SUM(F9:I9)</f>
        <v>1914</v>
      </c>
      <c r="D9" s="227">
        <f>C9/C$61*100</f>
        <v>0.25716715730863954</v>
      </c>
      <c r="E9" s="99">
        <v>9</v>
      </c>
      <c r="F9" s="218">
        <v>5</v>
      </c>
      <c r="G9" s="84">
        <v>0</v>
      </c>
      <c r="H9" s="218">
        <v>1693</v>
      </c>
      <c r="I9" s="84">
        <v>216</v>
      </c>
      <c r="J9" s="218">
        <v>11</v>
      </c>
      <c r="K9" s="84">
        <v>0</v>
      </c>
      <c r="L9" s="218">
        <v>223</v>
      </c>
      <c r="M9" s="217">
        <v>256</v>
      </c>
    </row>
    <row r="10" spans="1:14" x14ac:dyDescent="0.4">
      <c r="A10" s="153" t="s">
        <v>159</v>
      </c>
      <c r="B10" s="228"/>
      <c r="C10" s="207">
        <f>SUM(F10:I10)</f>
        <v>1932</v>
      </c>
      <c r="D10" s="227">
        <f>C10/C$61*100</f>
        <v>0.25958565722063304</v>
      </c>
      <c r="E10" s="99">
        <v>0</v>
      </c>
      <c r="F10" s="218">
        <v>0</v>
      </c>
      <c r="G10" s="84">
        <v>0</v>
      </c>
      <c r="H10" s="218">
        <v>1782</v>
      </c>
      <c r="I10" s="84">
        <v>150</v>
      </c>
      <c r="J10" s="218">
        <v>125</v>
      </c>
      <c r="K10" s="84">
        <v>0</v>
      </c>
      <c r="L10" s="218">
        <v>156</v>
      </c>
      <c r="M10" s="217">
        <v>631</v>
      </c>
      <c r="N10" s="204"/>
    </row>
    <row r="11" spans="1:14" x14ac:dyDescent="0.4">
      <c r="A11" s="153" t="s">
        <v>158</v>
      </c>
      <c r="B11" s="228"/>
      <c r="C11" s="207">
        <f>SUM(F11:I11)</f>
        <v>2133</v>
      </c>
      <c r="D11" s="227">
        <f>C11/C$61*100</f>
        <v>0.28659223957122681</v>
      </c>
      <c r="E11" s="99">
        <v>36</v>
      </c>
      <c r="F11" s="218">
        <v>7</v>
      </c>
      <c r="G11" s="84">
        <v>236</v>
      </c>
      <c r="H11" s="218">
        <v>1876</v>
      </c>
      <c r="I11" s="84">
        <v>14</v>
      </c>
      <c r="J11" s="218">
        <v>70</v>
      </c>
      <c r="K11" s="84">
        <v>0</v>
      </c>
      <c r="L11" s="218">
        <v>451</v>
      </c>
      <c r="M11" s="217">
        <v>65</v>
      </c>
      <c r="N11" s="9" t="s">
        <v>157</v>
      </c>
    </row>
    <row r="12" spans="1:14" x14ac:dyDescent="0.4">
      <c r="A12" s="153" t="s">
        <v>156</v>
      </c>
      <c r="B12" s="228"/>
      <c r="C12" s="207">
        <f>SUM(F12:I12)</f>
        <v>3516</v>
      </c>
      <c r="D12" s="227">
        <f>C12/C$61*100</f>
        <v>0.47241364947605885</v>
      </c>
      <c r="E12" s="99">
        <v>83</v>
      </c>
      <c r="F12" s="218">
        <v>18</v>
      </c>
      <c r="G12" s="84">
        <v>428</v>
      </c>
      <c r="H12" s="218">
        <v>2127</v>
      </c>
      <c r="I12" s="84">
        <v>943</v>
      </c>
      <c r="J12" s="218">
        <v>1342</v>
      </c>
      <c r="K12" s="84">
        <v>5</v>
      </c>
      <c r="L12" s="218">
        <v>1131</v>
      </c>
      <c r="M12" s="217">
        <v>12</v>
      </c>
      <c r="N12" s="204"/>
    </row>
    <row r="13" spans="1:14" x14ac:dyDescent="0.4">
      <c r="A13" s="156" t="s">
        <v>155</v>
      </c>
      <c r="B13" s="225"/>
      <c r="C13" s="224">
        <f>SUM(F13:I13)</f>
        <v>3167</v>
      </c>
      <c r="D13" s="227">
        <f>C13/C$61*100</f>
        <v>0.42552162340462979</v>
      </c>
      <c r="E13" s="123">
        <v>2842</v>
      </c>
      <c r="F13" s="223">
        <v>0</v>
      </c>
      <c r="G13" s="120">
        <v>336</v>
      </c>
      <c r="H13" s="223">
        <v>2058</v>
      </c>
      <c r="I13" s="120">
        <v>773</v>
      </c>
      <c r="J13" s="223">
        <v>301</v>
      </c>
      <c r="K13" s="120">
        <v>0</v>
      </c>
      <c r="L13" s="223">
        <v>908</v>
      </c>
      <c r="M13" s="222">
        <v>2928</v>
      </c>
    </row>
    <row r="14" spans="1:14" x14ac:dyDescent="0.4">
      <c r="A14" s="226" t="s">
        <v>107</v>
      </c>
      <c r="B14" s="228"/>
      <c r="C14" s="207">
        <f>SUM(C8:C13)</f>
        <v>36022</v>
      </c>
      <c r="D14" s="219">
        <f>C14/C$61*100</f>
        <v>4.8399557683238319</v>
      </c>
      <c r="E14" s="237">
        <f>SUM(E8:E13)</f>
        <v>4032</v>
      </c>
      <c r="F14" s="235">
        <f>SUM(F8:F13)</f>
        <v>720</v>
      </c>
      <c r="G14" s="236">
        <f>SUM(G8:G13)</f>
        <v>4995</v>
      </c>
      <c r="H14" s="235">
        <f>SUM(H8:H13)</f>
        <v>27695</v>
      </c>
      <c r="I14" s="236">
        <f>SUM(I8:I13)</f>
        <v>2612</v>
      </c>
      <c r="J14" s="235">
        <f>SUM(J8:J13)</f>
        <v>2901</v>
      </c>
      <c r="K14" s="236">
        <f>SUM(K8:K13)</f>
        <v>5</v>
      </c>
      <c r="L14" s="235">
        <f>SUM(L8:L13)</f>
        <v>8696</v>
      </c>
      <c r="M14" s="234">
        <f>SUM(M8:M13)</f>
        <v>5935</v>
      </c>
      <c r="N14" s="204"/>
    </row>
    <row r="15" spans="1:14" x14ac:dyDescent="0.4">
      <c r="A15" s="233" t="s">
        <v>154</v>
      </c>
      <c r="B15" s="232"/>
      <c r="C15" s="231">
        <f>SUM(F15:I15)</f>
        <v>3672</v>
      </c>
      <c r="D15" s="227">
        <f>C15/C$61*100</f>
        <v>0.49337398204666899</v>
      </c>
      <c r="E15" s="111">
        <v>19</v>
      </c>
      <c r="F15" s="230">
        <v>29</v>
      </c>
      <c r="G15" s="110">
        <v>618</v>
      </c>
      <c r="H15" s="230">
        <v>2840</v>
      </c>
      <c r="I15" s="110">
        <v>185</v>
      </c>
      <c r="J15" s="230">
        <v>798</v>
      </c>
      <c r="K15" s="110">
        <v>79</v>
      </c>
      <c r="L15" s="230">
        <v>36</v>
      </c>
      <c r="M15" s="229">
        <v>166</v>
      </c>
    </row>
    <row r="16" spans="1:14" x14ac:dyDescent="0.4">
      <c r="A16" s="153" t="s">
        <v>153</v>
      </c>
      <c r="B16" s="228"/>
      <c r="C16" s="207">
        <f>SUM(F16:I16)</f>
        <v>2163</v>
      </c>
      <c r="D16" s="227">
        <f>C16/C$61*100</f>
        <v>0.29062307275788263</v>
      </c>
      <c r="E16" s="99">
        <v>0</v>
      </c>
      <c r="F16" s="218">
        <v>35</v>
      </c>
      <c r="G16" s="84">
        <v>19</v>
      </c>
      <c r="H16" s="218">
        <v>1614</v>
      </c>
      <c r="I16" s="84">
        <v>495</v>
      </c>
      <c r="J16" s="218">
        <v>55</v>
      </c>
      <c r="K16" s="84">
        <v>21</v>
      </c>
      <c r="L16" s="218">
        <v>620</v>
      </c>
      <c r="M16" s="217">
        <v>403</v>
      </c>
    </row>
    <row r="17" spans="1:13" x14ac:dyDescent="0.4">
      <c r="A17" s="153" t="s">
        <v>152</v>
      </c>
      <c r="B17" s="228" t="s">
        <v>151</v>
      </c>
      <c r="C17" s="207">
        <f>SUM(F17:I17)</f>
        <v>45077</v>
      </c>
      <c r="D17" s="227">
        <f>C17/C$61*100</f>
        <v>6.0565955851627713</v>
      </c>
      <c r="E17" s="99">
        <v>2070</v>
      </c>
      <c r="F17" s="218">
        <v>1249</v>
      </c>
      <c r="G17" s="84">
        <v>146</v>
      </c>
      <c r="H17" s="218">
        <v>42398</v>
      </c>
      <c r="I17" s="84">
        <v>1284</v>
      </c>
      <c r="J17" s="218">
        <v>1252</v>
      </c>
      <c r="K17" s="84">
        <v>2059</v>
      </c>
      <c r="L17" s="218">
        <v>13951</v>
      </c>
      <c r="M17" s="217">
        <v>2626</v>
      </c>
    </row>
    <row r="18" spans="1:13" x14ac:dyDescent="0.4">
      <c r="A18" s="153" t="s">
        <v>150</v>
      </c>
      <c r="B18" s="228"/>
      <c r="C18" s="207">
        <f>SUM(F18:I18)</f>
        <v>2795</v>
      </c>
      <c r="D18" s="227">
        <f>C18/C$61*100</f>
        <v>0.37553929189009799</v>
      </c>
      <c r="E18" s="99">
        <v>361</v>
      </c>
      <c r="F18" s="218">
        <v>54</v>
      </c>
      <c r="G18" s="84">
        <v>0</v>
      </c>
      <c r="H18" s="218">
        <v>2713</v>
      </c>
      <c r="I18" s="84">
        <v>28</v>
      </c>
      <c r="J18" s="218">
        <v>6</v>
      </c>
      <c r="K18" s="84">
        <v>0</v>
      </c>
      <c r="L18" s="218">
        <v>10</v>
      </c>
      <c r="M18" s="217">
        <v>0</v>
      </c>
    </row>
    <row r="19" spans="1:13" x14ac:dyDescent="0.4">
      <c r="A19" s="153" t="s">
        <v>149</v>
      </c>
      <c r="B19" s="228" t="s">
        <v>148</v>
      </c>
      <c r="C19" s="207">
        <f>SUM(F19:I19)</f>
        <v>274184</v>
      </c>
      <c r="D19" s="227">
        <f>C19/C$61*100</f>
        <v>36.839665548334395</v>
      </c>
      <c r="E19" s="99">
        <v>8900</v>
      </c>
      <c r="F19" s="218">
        <v>1562</v>
      </c>
      <c r="G19" s="84">
        <v>2308</v>
      </c>
      <c r="H19" s="218">
        <v>237151</v>
      </c>
      <c r="I19" s="84">
        <v>33163</v>
      </c>
      <c r="J19" s="218">
        <v>30271</v>
      </c>
      <c r="K19" s="84">
        <v>5867</v>
      </c>
      <c r="L19" s="218">
        <v>62067</v>
      </c>
      <c r="M19" s="217">
        <v>40666</v>
      </c>
    </row>
    <row r="20" spans="1:13" x14ac:dyDescent="0.4">
      <c r="A20" s="153" t="s">
        <v>147</v>
      </c>
      <c r="B20" s="228"/>
      <c r="C20" s="207">
        <f>SUM(F20:I20)</f>
        <v>366</v>
      </c>
      <c r="D20" s="227">
        <f>C20/C$61*100</f>
        <v>4.9176164877200668E-2</v>
      </c>
      <c r="E20" s="99">
        <v>0</v>
      </c>
      <c r="F20" s="218">
        <v>0</v>
      </c>
      <c r="G20" s="84">
        <v>0</v>
      </c>
      <c r="H20" s="218">
        <v>315</v>
      </c>
      <c r="I20" s="84">
        <v>51</v>
      </c>
      <c r="J20" s="218">
        <v>4</v>
      </c>
      <c r="K20" s="84">
        <v>0</v>
      </c>
      <c r="L20" s="218">
        <v>62</v>
      </c>
      <c r="M20" s="217">
        <v>2</v>
      </c>
    </row>
    <row r="21" spans="1:13" x14ac:dyDescent="0.4">
      <c r="A21" s="153" t="s">
        <v>146</v>
      </c>
      <c r="B21" s="228"/>
      <c r="C21" s="207">
        <f>SUM(F21:I21)</f>
        <v>120</v>
      </c>
      <c r="D21" s="227">
        <f>C21/C$61*100</f>
        <v>1.612333274662317E-2</v>
      </c>
      <c r="E21" s="99">
        <v>0</v>
      </c>
      <c r="F21" s="218">
        <v>0</v>
      </c>
      <c r="G21" s="84">
        <v>0</v>
      </c>
      <c r="H21" s="218">
        <v>105</v>
      </c>
      <c r="I21" s="84">
        <v>15</v>
      </c>
      <c r="J21" s="218">
        <v>7</v>
      </c>
      <c r="K21" s="84">
        <v>0</v>
      </c>
      <c r="L21" s="218">
        <v>19</v>
      </c>
      <c r="M21" s="217">
        <v>2</v>
      </c>
    </row>
    <row r="22" spans="1:13" x14ac:dyDescent="0.4">
      <c r="A22" s="153" t="s">
        <v>145</v>
      </c>
      <c r="B22" s="228"/>
      <c r="C22" s="207">
        <f>SUM(F22:I22)</f>
        <v>6339</v>
      </c>
      <c r="D22" s="227">
        <f>C22/C$61*100</f>
        <v>0.85171505234036893</v>
      </c>
      <c r="E22" s="99">
        <v>650</v>
      </c>
      <c r="F22" s="218">
        <v>294</v>
      </c>
      <c r="G22" s="84">
        <v>4</v>
      </c>
      <c r="H22" s="218">
        <v>5729</v>
      </c>
      <c r="I22" s="84">
        <v>312</v>
      </c>
      <c r="J22" s="218">
        <v>140</v>
      </c>
      <c r="K22" s="84">
        <v>5</v>
      </c>
      <c r="L22" s="218">
        <v>1929</v>
      </c>
      <c r="M22" s="217">
        <v>54</v>
      </c>
    </row>
    <row r="23" spans="1:13" x14ac:dyDescent="0.4">
      <c r="A23" s="153" t="s">
        <v>144</v>
      </c>
      <c r="B23" s="228"/>
      <c r="C23" s="207">
        <f>SUM(F23:I23)</f>
        <v>1786</v>
      </c>
      <c r="D23" s="227">
        <f>C23/C$61*100</f>
        <v>0.23996893571224148</v>
      </c>
      <c r="E23" s="99">
        <v>65</v>
      </c>
      <c r="F23" s="218">
        <v>0</v>
      </c>
      <c r="G23" s="84">
        <v>7</v>
      </c>
      <c r="H23" s="218">
        <v>1664</v>
      </c>
      <c r="I23" s="84">
        <v>115</v>
      </c>
      <c r="J23" s="218">
        <v>119</v>
      </c>
      <c r="K23" s="84">
        <v>0</v>
      </c>
      <c r="L23" s="218">
        <v>44</v>
      </c>
      <c r="M23" s="217">
        <v>0</v>
      </c>
    </row>
    <row r="24" spans="1:13" x14ac:dyDescent="0.4">
      <c r="A24" s="156" t="s">
        <v>143</v>
      </c>
      <c r="B24" s="225"/>
      <c r="C24" s="224">
        <f>SUM(F24:I24)</f>
        <v>7330</v>
      </c>
      <c r="D24" s="227">
        <f>C24/C$61*100</f>
        <v>0.98486690860623194</v>
      </c>
      <c r="E24" s="123">
        <v>1469</v>
      </c>
      <c r="F24" s="223">
        <v>22</v>
      </c>
      <c r="G24" s="120">
        <v>354</v>
      </c>
      <c r="H24" s="223">
        <v>6383</v>
      </c>
      <c r="I24" s="120">
        <v>571</v>
      </c>
      <c r="J24" s="223">
        <v>1428</v>
      </c>
      <c r="K24" s="120">
        <v>13</v>
      </c>
      <c r="L24" s="223">
        <v>313</v>
      </c>
      <c r="M24" s="222">
        <v>648</v>
      </c>
    </row>
    <row r="25" spans="1:13" x14ac:dyDescent="0.4">
      <c r="A25" s="226" t="s">
        <v>107</v>
      </c>
      <c r="B25" s="228"/>
      <c r="C25" s="207">
        <f>SUM(C15:C24)</f>
        <v>343832</v>
      </c>
      <c r="D25" s="219">
        <f>C25/C$61*100</f>
        <v>46.197647874474477</v>
      </c>
      <c r="E25" s="99">
        <f>SUM(E15:E24)</f>
        <v>13534</v>
      </c>
      <c r="F25" s="218">
        <f>SUM(F15:F24)</f>
        <v>3245</v>
      </c>
      <c r="G25" s="84">
        <f>SUM(G15:G24)</f>
        <v>3456</v>
      </c>
      <c r="H25" s="218">
        <f>SUM(H15:H24)</f>
        <v>300912</v>
      </c>
      <c r="I25" s="84">
        <f>SUM(I15:I24)</f>
        <v>36219</v>
      </c>
      <c r="J25" s="218">
        <f>SUM(J15:J24)</f>
        <v>34080</v>
      </c>
      <c r="K25" s="84">
        <f>SUM(K15:K24)</f>
        <v>8044</v>
      </c>
      <c r="L25" s="218">
        <f>SUM(L15:L24)</f>
        <v>79051</v>
      </c>
      <c r="M25" s="217">
        <f>SUM(M15:M24)</f>
        <v>44567</v>
      </c>
    </row>
    <row r="26" spans="1:13" x14ac:dyDescent="0.4">
      <c r="A26" s="233" t="s">
        <v>142</v>
      </c>
      <c r="B26" s="232"/>
      <c r="C26" s="231">
        <f>SUM(F26:I26)</f>
        <v>1609</v>
      </c>
      <c r="D26" s="227">
        <f>C26/C$61*100</f>
        <v>0.21618701991097233</v>
      </c>
      <c r="E26" s="111">
        <v>398</v>
      </c>
      <c r="F26" s="230">
        <v>0</v>
      </c>
      <c r="G26" s="110">
        <v>0</v>
      </c>
      <c r="H26" s="230">
        <v>1590</v>
      </c>
      <c r="I26" s="110">
        <v>19</v>
      </c>
      <c r="J26" s="230">
        <v>18</v>
      </c>
      <c r="K26" s="110">
        <v>0</v>
      </c>
      <c r="L26" s="230">
        <v>12</v>
      </c>
      <c r="M26" s="229">
        <v>18</v>
      </c>
    </row>
    <row r="27" spans="1:13" x14ac:dyDescent="0.4">
      <c r="A27" s="153" t="s">
        <v>141</v>
      </c>
      <c r="B27" s="228"/>
      <c r="C27" s="207">
        <f>SUM(F27:I27)</f>
        <v>3128</v>
      </c>
      <c r="D27" s="227">
        <f>C27/C$61*100</f>
        <v>0.42028154026197728</v>
      </c>
      <c r="E27" s="99">
        <v>2282</v>
      </c>
      <c r="F27" s="218">
        <v>0</v>
      </c>
      <c r="G27" s="84">
        <v>0</v>
      </c>
      <c r="H27" s="218">
        <v>2882</v>
      </c>
      <c r="I27" s="84">
        <v>246</v>
      </c>
      <c r="J27" s="218">
        <v>109</v>
      </c>
      <c r="K27" s="84">
        <v>14</v>
      </c>
      <c r="L27" s="218">
        <v>129</v>
      </c>
      <c r="M27" s="217">
        <v>125</v>
      </c>
    </row>
    <row r="28" spans="1:13" x14ac:dyDescent="0.4">
      <c r="A28" s="153" t="s">
        <v>140</v>
      </c>
      <c r="B28" s="228"/>
      <c r="C28" s="207">
        <f>SUM(F28:I28)</f>
        <v>1078</v>
      </c>
      <c r="D28" s="227">
        <f>C28/C$61*100</f>
        <v>0.1448412725071648</v>
      </c>
      <c r="E28" s="99">
        <v>0</v>
      </c>
      <c r="F28" s="218">
        <v>0</v>
      </c>
      <c r="G28" s="84">
        <v>0</v>
      </c>
      <c r="H28" s="218">
        <v>1049</v>
      </c>
      <c r="I28" s="84">
        <v>29</v>
      </c>
      <c r="J28" s="218">
        <v>82</v>
      </c>
      <c r="K28" s="84">
        <v>0</v>
      </c>
      <c r="L28" s="218">
        <v>36</v>
      </c>
      <c r="M28" s="217">
        <v>0</v>
      </c>
    </row>
    <row r="29" spans="1:13" x14ac:dyDescent="0.4">
      <c r="A29" s="153" t="s">
        <v>139</v>
      </c>
      <c r="B29" s="228"/>
      <c r="C29" s="207">
        <f>SUM(F29:I29)</f>
        <v>1211</v>
      </c>
      <c r="D29" s="227">
        <f>C29/C$61*100</f>
        <v>0.16271129963467215</v>
      </c>
      <c r="E29" s="99">
        <v>6077</v>
      </c>
      <c r="F29" s="218">
        <v>322</v>
      </c>
      <c r="G29" s="84">
        <v>0</v>
      </c>
      <c r="H29" s="218">
        <v>874</v>
      </c>
      <c r="I29" s="84">
        <v>15</v>
      </c>
      <c r="J29" s="218">
        <v>309</v>
      </c>
      <c r="K29" s="84">
        <v>19</v>
      </c>
      <c r="L29" s="218">
        <v>0</v>
      </c>
      <c r="M29" s="217">
        <v>0</v>
      </c>
    </row>
    <row r="30" spans="1:13" x14ac:dyDescent="0.4">
      <c r="A30" s="153" t="s">
        <v>138</v>
      </c>
      <c r="B30" s="228"/>
      <c r="C30" s="207">
        <f>SUM(F30:I30)</f>
        <v>4445</v>
      </c>
      <c r="D30" s="227">
        <f>C30/C$61*100</f>
        <v>0.59723511715616662</v>
      </c>
      <c r="E30" s="99">
        <v>43</v>
      </c>
      <c r="F30" s="218">
        <v>679</v>
      </c>
      <c r="G30" s="84">
        <v>23</v>
      </c>
      <c r="H30" s="218">
        <v>3564</v>
      </c>
      <c r="I30" s="84">
        <v>179</v>
      </c>
      <c r="J30" s="218">
        <v>453</v>
      </c>
      <c r="K30" s="84">
        <v>74</v>
      </c>
      <c r="L30" s="218">
        <v>4613</v>
      </c>
      <c r="M30" s="217">
        <v>447</v>
      </c>
    </row>
    <row r="31" spans="1:13" x14ac:dyDescent="0.4">
      <c r="A31" s="153" t="s">
        <v>137</v>
      </c>
      <c r="B31" s="228" t="s">
        <v>136</v>
      </c>
      <c r="C31" s="207">
        <f>SUM(F31:I31)</f>
        <v>42397</v>
      </c>
      <c r="D31" s="227">
        <f>C31/C$61*100</f>
        <v>5.696507820488188</v>
      </c>
      <c r="E31" s="99">
        <v>10645</v>
      </c>
      <c r="F31" s="218">
        <v>627</v>
      </c>
      <c r="G31" s="84">
        <v>91</v>
      </c>
      <c r="H31" s="218">
        <v>37298</v>
      </c>
      <c r="I31" s="84">
        <v>4381</v>
      </c>
      <c r="J31" s="218">
        <v>1321</v>
      </c>
      <c r="K31" s="84">
        <v>1739</v>
      </c>
      <c r="L31" s="218">
        <v>7340</v>
      </c>
      <c r="M31" s="217">
        <v>8348</v>
      </c>
    </row>
    <row r="32" spans="1:13" x14ac:dyDescent="0.4">
      <c r="A32" s="156" t="s">
        <v>135</v>
      </c>
      <c r="B32" s="225" t="s">
        <v>134</v>
      </c>
      <c r="C32" s="224">
        <f>SUM(F32:I32)</f>
        <v>22335</v>
      </c>
      <c r="D32" s="227">
        <f>C32/C$61*100</f>
        <v>3.0009553074652375</v>
      </c>
      <c r="E32" s="123">
        <v>30</v>
      </c>
      <c r="F32" s="223">
        <v>0</v>
      </c>
      <c r="G32" s="120">
        <v>442</v>
      </c>
      <c r="H32" s="223">
        <v>15872</v>
      </c>
      <c r="I32" s="120">
        <v>6021</v>
      </c>
      <c r="J32" s="223">
        <v>3168</v>
      </c>
      <c r="K32" s="120">
        <v>6643</v>
      </c>
      <c r="L32" s="223">
        <v>13755</v>
      </c>
      <c r="M32" s="222">
        <v>1623</v>
      </c>
    </row>
    <row r="33" spans="1:13" x14ac:dyDescent="0.4">
      <c r="A33" s="226" t="s">
        <v>107</v>
      </c>
      <c r="B33" s="228"/>
      <c r="C33" s="207">
        <f>SUM(C26:C32)</f>
        <v>76203</v>
      </c>
      <c r="D33" s="219">
        <f>C33/C$61*100</f>
        <v>10.238719377424378</v>
      </c>
      <c r="E33" s="99">
        <f>SUM(E26:E32)</f>
        <v>19475</v>
      </c>
      <c r="F33" s="218">
        <f>SUM(F26:F32)</f>
        <v>1628</v>
      </c>
      <c r="G33" s="84">
        <f>SUM(G26:G32)</f>
        <v>556</v>
      </c>
      <c r="H33" s="218">
        <f>SUM(H26:H32)</f>
        <v>63129</v>
      </c>
      <c r="I33" s="84">
        <f>SUM(I26:I32)</f>
        <v>10890</v>
      </c>
      <c r="J33" s="218">
        <f>SUM(J26:J32)</f>
        <v>5460</v>
      </c>
      <c r="K33" s="84">
        <f>SUM(K26:K32)</f>
        <v>8489</v>
      </c>
      <c r="L33" s="218">
        <f>SUM(L26:L32)</f>
        <v>25885</v>
      </c>
      <c r="M33" s="217">
        <f>SUM(M26:M32)</f>
        <v>10561</v>
      </c>
    </row>
    <row r="34" spans="1:13" x14ac:dyDescent="0.4">
      <c r="A34" s="233" t="s">
        <v>133</v>
      </c>
      <c r="B34" s="232"/>
      <c r="C34" s="231">
        <f>SUM(F34:I34)</f>
        <v>528</v>
      </c>
      <c r="D34" s="227">
        <f>C34/C$61*100</f>
        <v>7.0942664085141938E-2</v>
      </c>
      <c r="E34" s="111">
        <v>0</v>
      </c>
      <c r="F34" s="230">
        <v>0</v>
      </c>
      <c r="G34" s="110">
        <v>0</v>
      </c>
      <c r="H34" s="230">
        <v>491</v>
      </c>
      <c r="I34" s="110">
        <v>37</v>
      </c>
      <c r="J34" s="230">
        <v>11</v>
      </c>
      <c r="K34" s="110">
        <v>284</v>
      </c>
      <c r="L34" s="230">
        <v>16</v>
      </c>
      <c r="M34" s="229">
        <v>45</v>
      </c>
    </row>
    <row r="35" spans="1:13" x14ac:dyDescent="0.4">
      <c r="A35" s="153" t="s">
        <v>132</v>
      </c>
      <c r="B35" s="228"/>
      <c r="C35" s="207">
        <f>SUM(F35:I35)</f>
        <v>418</v>
      </c>
      <c r="D35" s="227">
        <f>C35/C$61*100</f>
        <v>5.6162942400737374E-2</v>
      </c>
      <c r="E35" s="99">
        <v>0</v>
      </c>
      <c r="F35" s="218">
        <v>1</v>
      </c>
      <c r="G35" s="84">
        <v>30</v>
      </c>
      <c r="H35" s="218">
        <v>381</v>
      </c>
      <c r="I35" s="84">
        <v>6</v>
      </c>
      <c r="J35" s="218">
        <v>55</v>
      </c>
      <c r="K35" s="84">
        <v>0</v>
      </c>
      <c r="L35" s="218">
        <v>4</v>
      </c>
      <c r="M35" s="217">
        <v>0</v>
      </c>
    </row>
    <row r="36" spans="1:13" x14ac:dyDescent="0.4">
      <c r="A36" s="153" t="s">
        <v>131</v>
      </c>
      <c r="B36" s="228"/>
      <c r="C36" s="207">
        <f>SUM(F36:I36)</f>
        <v>16564</v>
      </c>
      <c r="D36" s="227">
        <f>C36/C$61*100</f>
        <v>2.2255573634588846</v>
      </c>
      <c r="E36" s="99">
        <v>111</v>
      </c>
      <c r="F36" s="218">
        <v>0</v>
      </c>
      <c r="G36" s="84">
        <v>1</v>
      </c>
      <c r="H36" s="218">
        <v>3053</v>
      </c>
      <c r="I36" s="84">
        <v>13510</v>
      </c>
      <c r="J36" s="218">
        <v>2459</v>
      </c>
      <c r="K36" s="84">
        <v>17</v>
      </c>
      <c r="L36" s="218">
        <v>694</v>
      </c>
      <c r="M36" s="217">
        <v>1247</v>
      </c>
    </row>
    <row r="37" spans="1:13" x14ac:dyDescent="0.4">
      <c r="A37" s="153" t="s">
        <v>130</v>
      </c>
      <c r="B37" s="228" t="s">
        <v>129</v>
      </c>
      <c r="C37" s="207">
        <f>SUM(F37:I37)</f>
        <v>119192</v>
      </c>
      <c r="D37" s="227">
        <f>C37/C$61*100</f>
        <v>16.014768972795906</v>
      </c>
      <c r="E37" s="99">
        <v>7722</v>
      </c>
      <c r="F37" s="218">
        <v>445</v>
      </c>
      <c r="G37" s="84">
        <v>692</v>
      </c>
      <c r="H37" s="218">
        <v>113746</v>
      </c>
      <c r="I37" s="84">
        <v>4309</v>
      </c>
      <c r="J37" s="218">
        <v>4559</v>
      </c>
      <c r="K37" s="84">
        <v>2049</v>
      </c>
      <c r="L37" s="218">
        <v>7000</v>
      </c>
      <c r="M37" s="217">
        <v>3871</v>
      </c>
    </row>
    <row r="38" spans="1:13" x14ac:dyDescent="0.4">
      <c r="A38" s="153" t="s">
        <v>128</v>
      </c>
      <c r="B38" s="228"/>
      <c r="C38" s="207">
        <f>SUM(F38:I38)</f>
        <v>988</v>
      </c>
      <c r="D38" s="227">
        <f>C38/C$61*100</f>
        <v>0.13274877294719745</v>
      </c>
      <c r="E38" s="99">
        <v>30</v>
      </c>
      <c r="F38" s="218">
        <v>0</v>
      </c>
      <c r="G38" s="84">
        <v>2</v>
      </c>
      <c r="H38" s="218">
        <v>967</v>
      </c>
      <c r="I38" s="84">
        <v>19</v>
      </c>
      <c r="J38" s="218">
        <v>19</v>
      </c>
      <c r="K38" s="84">
        <v>8</v>
      </c>
      <c r="L38" s="218">
        <v>12</v>
      </c>
      <c r="M38" s="217">
        <v>2</v>
      </c>
    </row>
    <row r="39" spans="1:13" x14ac:dyDescent="0.4">
      <c r="A39" s="156" t="s">
        <v>127</v>
      </c>
      <c r="B39" s="225"/>
      <c r="C39" s="224">
        <f>SUM(F39:I39)</f>
        <v>445</v>
      </c>
      <c r="D39" s="227">
        <f>C39/C$61*100</f>
        <v>5.9790692268727588E-2</v>
      </c>
      <c r="E39" s="123">
        <v>0</v>
      </c>
      <c r="F39" s="223">
        <v>2</v>
      </c>
      <c r="G39" s="120">
        <v>27</v>
      </c>
      <c r="H39" s="223">
        <v>408</v>
      </c>
      <c r="I39" s="120">
        <v>8</v>
      </c>
      <c r="J39" s="223">
        <v>24</v>
      </c>
      <c r="K39" s="120">
        <v>0</v>
      </c>
      <c r="L39" s="223">
        <v>12</v>
      </c>
      <c r="M39" s="222">
        <v>0</v>
      </c>
    </row>
    <row r="40" spans="1:13" x14ac:dyDescent="0.4">
      <c r="A40" s="226" t="s">
        <v>107</v>
      </c>
      <c r="B40" s="228"/>
      <c r="C40" s="207">
        <f>SUM(C34:C39)</f>
        <v>138135</v>
      </c>
      <c r="D40" s="219">
        <f>C40/C$61*100</f>
        <v>18.559971407956596</v>
      </c>
      <c r="E40" s="99">
        <f>SUM(E34:E39)</f>
        <v>7863</v>
      </c>
      <c r="F40" s="218">
        <f>SUM(F34:F39)</f>
        <v>448</v>
      </c>
      <c r="G40" s="84">
        <f>SUM(G34:G39)</f>
        <v>752</v>
      </c>
      <c r="H40" s="218">
        <f>SUM(H34:H39)</f>
        <v>119046</v>
      </c>
      <c r="I40" s="84">
        <f>SUM(I34:I39)</f>
        <v>17889</v>
      </c>
      <c r="J40" s="218">
        <f>SUM(J34:J39)</f>
        <v>7127</v>
      </c>
      <c r="K40" s="84">
        <f>SUM(K34:K39)</f>
        <v>2358</v>
      </c>
      <c r="L40" s="218">
        <f>SUM(L34:L39)</f>
        <v>7738</v>
      </c>
      <c r="M40" s="217">
        <f>SUM(M34:M39)</f>
        <v>5165</v>
      </c>
    </row>
    <row r="41" spans="1:13" x14ac:dyDescent="0.4">
      <c r="A41" s="233" t="s">
        <v>126</v>
      </c>
      <c r="B41" s="232"/>
      <c r="C41" s="231">
        <f>SUM(F41:I41)</f>
        <v>517</v>
      </c>
      <c r="D41" s="227">
        <f>C41/C$61*100</f>
        <v>6.9464691916701488E-2</v>
      </c>
      <c r="E41" s="111">
        <v>8</v>
      </c>
      <c r="F41" s="230">
        <v>1</v>
      </c>
      <c r="G41" s="110">
        <v>45</v>
      </c>
      <c r="H41" s="230">
        <v>467</v>
      </c>
      <c r="I41" s="110">
        <v>4</v>
      </c>
      <c r="J41" s="230">
        <v>124</v>
      </c>
      <c r="K41" s="110">
        <v>0</v>
      </c>
      <c r="L41" s="230">
        <v>0</v>
      </c>
      <c r="M41" s="229">
        <v>202</v>
      </c>
    </row>
    <row r="42" spans="1:13" x14ac:dyDescent="0.4">
      <c r="A42" s="153" t="s">
        <v>125</v>
      </c>
      <c r="B42" s="228"/>
      <c r="C42" s="207">
        <f>SUM(F42:I42)</f>
        <v>2650</v>
      </c>
      <c r="D42" s="227">
        <f>C42/C$61*100</f>
        <v>0.35605693148792833</v>
      </c>
      <c r="E42" s="99">
        <v>273</v>
      </c>
      <c r="F42" s="218">
        <v>23</v>
      </c>
      <c r="G42" s="84">
        <v>58</v>
      </c>
      <c r="H42" s="218">
        <v>2511</v>
      </c>
      <c r="I42" s="84">
        <v>58</v>
      </c>
      <c r="J42" s="218">
        <v>184</v>
      </c>
      <c r="K42" s="84">
        <v>0</v>
      </c>
      <c r="L42" s="218">
        <v>54</v>
      </c>
      <c r="M42" s="217">
        <v>77</v>
      </c>
    </row>
    <row r="43" spans="1:13" x14ac:dyDescent="0.4">
      <c r="A43" s="153" t="s">
        <v>124</v>
      </c>
      <c r="B43" s="228"/>
      <c r="C43" s="207">
        <f>SUM(F43:I43)</f>
        <v>2841</v>
      </c>
      <c r="D43" s="227">
        <f>C43/C$61*100</f>
        <v>0.38171990277630352</v>
      </c>
      <c r="E43" s="99">
        <v>132</v>
      </c>
      <c r="F43" s="218">
        <v>26</v>
      </c>
      <c r="G43" s="84">
        <v>219</v>
      </c>
      <c r="H43" s="218">
        <v>2438</v>
      </c>
      <c r="I43" s="84">
        <v>158</v>
      </c>
      <c r="J43" s="218">
        <v>511</v>
      </c>
      <c r="K43" s="84">
        <v>0</v>
      </c>
      <c r="L43" s="218">
        <v>41</v>
      </c>
      <c r="M43" s="217">
        <v>19</v>
      </c>
    </row>
    <row r="44" spans="1:13" x14ac:dyDescent="0.4">
      <c r="A44" s="153" t="s">
        <v>123</v>
      </c>
      <c r="B44" s="228"/>
      <c r="C44" s="207">
        <f>SUM(F44:I44)</f>
        <v>3641</v>
      </c>
      <c r="D44" s="227">
        <f>C44/C$61*100</f>
        <v>0.4892087877537914</v>
      </c>
      <c r="E44" s="99">
        <v>6148</v>
      </c>
      <c r="F44" s="218">
        <v>7</v>
      </c>
      <c r="G44" s="84">
        <v>895</v>
      </c>
      <c r="H44" s="218">
        <v>2613</v>
      </c>
      <c r="I44" s="84">
        <v>126</v>
      </c>
      <c r="J44" s="218">
        <v>2693</v>
      </c>
      <c r="K44" s="84">
        <v>426</v>
      </c>
      <c r="L44" s="218">
        <v>81</v>
      </c>
      <c r="M44" s="217">
        <v>189</v>
      </c>
    </row>
    <row r="45" spans="1:13" x14ac:dyDescent="0.4">
      <c r="A45" s="156" t="s">
        <v>122</v>
      </c>
      <c r="B45" s="225"/>
      <c r="C45" s="224">
        <f>SUM(F45:I45)</f>
        <v>2505</v>
      </c>
      <c r="D45" s="227">
        <f>C45/C$61*100</f>
        <v>0.33657457108575867</v>
      </c>
      <c r="E45" s="123">
        <v>83</v>
      </c>
      <c r="F45" s="223">
        <v>0</v>
      </c>
      <c r="G45" s="120">
        <v>437</v>
      </c>
      <c r="H45" s="223">
        <v>1924</v>
      </c>
      <c r="I45" s="120">
        <v>144</v>
      </c>
      <c r="J45" s="223">
        <v>100</v>
      </c>
      <c r="K45" s="120">
        <v>12</v>
      </c>
      <c r="L45" s="223">
        <v>120</v>
      </c>
      <c r="M45" s="222">
        <v>802</v>
      </c>
    </row>
    <row r="46" spans="1:13" x14ac:dyDescent="0.4">
      <c r="A46" s="226" t="s">
        <v>107</v>
      </c>
      <c r="B46" s="228"/>
      <c r="C46" s="207">
        <f>SUM(C41:C45)</f>
        <v>12154</v>
      </c>
      <c r="D46" s="219">
        <f>C46/C$61*100</f>
        <v>1.6330248850204832</v>
      </c>
      <c r="E46" s="99">
        <f>SUM(E41:E45)</f>
        <v>6644</v>
      </c>
      <c r="F46" s="218">
        <f>SUM(F41:F45)</f>
        <v>57</v>
      </c>
      <c r="G46" s="84">
        <f>SUM(G41:G45)</f>
        <v>1654</v>
      </c>
      <c r="H46" s="218">
        <f>SUM(H41:H45)</f>
        <v>9953</v>
      </c>
      <c r="I46" s="84">
        <f>SUM(I41:I45)</f>
        <v>490</v>
      </c>
      <c r="J46" s="218">
        <f>SUM(J41:J45)</f>
        <v>3612</v>
      </c>
      <c r="K46" s="84">
        <f>SUM(K41:K45)</f>
        <v>438</v>
      </c>
      <c r="L46" s="218">
        <f>SUM(L41:L45)</f>
        <v>296</v>
      </c>
      <c r="M46" s="217">
        <f>SUM(M41:M45)</f>
        <v>1289</v>
      </c>
    </row>
    <row r="47" spans="1:13" x14ac:dyDescent="0.4">
      <c r="A47" s="233" t="s">
        <v>121</v>
      </c>
      <c r="B47" s="232"/>
      <c r="C47" s="231">
        <f>SUM(F47:I47)</f>
        <v>1275</v>
      </c>
      <c r="D47" s="227">
        <f>C47/C$61*100</f>
        <v>0.17131041043287118</v>
      </c>
      <c r="E47" s="111">
        <v>6</v>
      </c>
      <c r="F47" s="230">
        <v>0</v>
      </c>
      <c r="G47" s="110">
        <v>5</v>
      </c>
      <c r="H47" s="230">
        <v>820</v>
      </c>
      <c r="I47" s="110">
        <v>450</v>
      </c>
      <c r="J47" s="230">
        <v>106</v>
      </c>
      <c r="K47" s="110">
        <v>4</v>
      </c>
      <c r="L47" s="230">
        <v>122</v>
      </c>
      <c r="M47" s="229">
        <v>263</v>
      </c>
    </row>
    <row r="48" spans="1:13" x14ac:dyDescent="0.4">
      <c r="A48" s="153" t="s">
        <v>120</v>
      </c>
      <c r="B48" s="228" t="s">
        <v>119</v>
      </c>
      <c r="C48" s="207">
        <f>SUM(F48:I48)</f>
        <v>39763</v>
      </c>
      <c r="D48" s="227">
        <f>C48/C$61*100</f>
        <v>5.3426006666998092</v>
      </c>
      <c r="E48" s="99">
        <v>6006</v>
      </c>
      <c r="F48" s="218">
        <v>4407</v>
      </c>
      <c r="G48" s="84">
        <v>1062</v>
      </c>
      <c r="H48" s="218">
        <v>32763</v>
      </c>
      <c r="I48" s="84">
        <v>1531</v>
      </c>
      <c r="J48" s="218">
        <v>1874</v>
      </c>
      <c r="K48" s="84">
        <v>1128</v>
      </c>
      <c r="L48" s="218">
        <v>5019</v>
      </c>
      <c r="M48" s="217">
        <v>1641</v>
      </c>
    </row>
    <row r="49" spans="1:13" x14ac:dyDescent="0.4">
      <c r="A49" s="153" t="s">
        <v>118</v>
      </c>
      <c r="B49" s="228"/>
      <c r="C49" s="207">
        <f>SUM(F49:I49)</f>
        <v>1036</v>
      </c>
      <c r="D49" s="227">
        <f>C49/C$61*100</f>
        <v>0.1391981060458467</v>
      </c>
      <c r="E49" s="99">
        <v>0</v>
      </c>
      <c r="F49" s="218">
        <v>0</v>
      </c>
      <c r="G49" s="84">
        <v>0</v>
      </c>
      <c r="H49" s="218">
        <v>996</v>
      </c>
      <c r="I49" s="84">
        <v>40</v>
      </c>
      <c r="J49" s="218">
        <v>27</v>
      </c>
      <c r="K49" s="84">
        <v>1232</v>
      </c>
      <c r="L49" s="218">
        <v>8183</v>
      </c>
      <c r="M49" s="217">
        <v>3</v>
      </c>
    </row>
    <row r="50" spans="1:13" x14ac:dyDescent="0.4">
      <c r="A50" s="156" t="s">
        <v>117</v>
      </c>
      <c r="B50" s="225"/>
      <c r="C50" s="224">
        <f>SUM(F50:I50)</f>
        <v>522</v>
      </c>
      <c r="D50" s="227">
        <f>C50/C$61*100</f>
        <v>7.0136497447810794E-2</v>
      </c>
      <c r="E50" s="123">
        <v>0</v>
      </c>
      <c r="F50" s="223">
        <v>0</v>
      </c>
      <c r="G50" s="120">
        <v>6</v>
      </c>
      <c r="H50" s="223">
        <v>501</v>
      </c>
      <c r="I50" s="120">
        <v>15</v>
      </c>
      <c r="J50" s="223">
        <v>42</v>
      </c>
      <c r="K50" s="120">
        <v>0</v>
      </c>
      <c r="L50" s="223">
        <v>1</v>
      </c>
      <c r="M50" s="222">
        <v>43</v>
      </c>
    </row>
    <row r="51" spans="1:13" x14ac:dyDescent="0.4">
      <c r="A51" s="226" t="s">
        <v>107</v>
      </c>
      <c r="B51" s="228"/>
      <c r="C51" s="207">
        <f>SUM(C47:C50)</f>
        <v>42596</v>
      </c>
      <c r="D51" s="219">
        <f>C51/C$61*100</f>
        <v>5.7232456806263379</v>
      </c>
      <c r="E51" s="99">
        <f>SUM(E47:E50)</f>
        <v>6012</v>
      </c>
      <c r="F51" s="218">
        <f>SUM(F47:F50)</f>
        <v>4407</v>
      </c>
      <c r="G51" s="84">
        <f>SUM(G47:G50)</f>
        <v>1073</v>
      </c>
      <c r="H51" s="218">
        <f>SUM(H47:H50)</f>
        <v>35080</v>
      </c>
      <c r="I51" s="84">
        <f>SUM(I47:I50)</f>
        <v>2036</v>
      </c>
      <c r="J51" s="218">
        <f>SUM(J47:J50)</f>
        <v>2049</v>
      </c>
      <c r="K51" s="84">
        <f>SUM(K47:K50)</f>
        <v>2364</v>
      </c>
      <c r="L51" s="218">
        <f>SUM(L47:L50)</f>
        <v>13325</v>
      </c>
      <c r="M51" s="217">
        <f>SUM(M47:M50)</f>
        <v>1950</v>
      </c>
    </row>
    <row r="52" spans="1:13" x14ac:dyDescent="0.4">
      <c r="A52" s="233" t="s">
        <v>116</v>
      </c>
      <c r="B52" s="232" t="s">
        <v>115</v>
      </c>
      <c r="C52" s="231">
        <f>SUM(F52:I52)</f>
        <v>21518</v>
      </c>
      <c r="D52" s="227">
        <f>C52/C$61*100</f>
        <v>2.891182283681978</v>
      </c>
      <c r="E52" s="111">
        <v>10857</v>
      </c>
      <c r="F52" s="230">
        <v>507</v>
      </c>
      <c r="G52" s="110">
        <v>898</v>
      </c>
      <c r="H52" s="230">
        <v>19049</v>
      </c>
      <c r="I52" s="110">
        <v>1064</v>
      </c>
      <c r="J52" s="230">
        <v>2070</v>
      </c>
      <c r="K52" s="110">
        <v>291</v>
      </c>
      <c r="L52" s="230">
        <v>2055</v>
      </c>
      <c r="M52" s="229">
        <v>3748</v>
      </c>
    </row>
    <row r="53" spans="1:13" x14ac:dyDescent="0.4">
      <c r="A53" s="153" t="s">
        <v>114</v>
      </c>
      <c r="B53" s="228"/>
      <c r="C53" s="207">
        <f>SUM(F53:I53)</f>
        <v>4494</v>
      </c>
      <c r="D53" s="227">
        <f>C53/C$61*100</f>
        <v>0.60381881136103766</v>
      </c>
      <c r="E53" s="99">
        <v>3522</v>
      </c>
      <c r="F53" s="218">
        <v>7</v>
      </c>
      <c r="G53" s="84">
        <v>909</v>
      </c>
      <c r="H53" s="218">
        <v>3433</v>
      </c>
      <c r="I53" s="84">
        <v>145</v>
      </c>
      <c r="J53" s="218">
        <v>69</v>
      </c>
      <c r="K53" s="84">
        <v>0</v>
      </c>
      <c r="L53" s="218">
        <v>1794</v>
      </c>
      <c r="M53" s="217">
        <v>2332</v>
      </c>
    </row>
    <row r="54" spans="1:13" x14ac:dyDescent="0.4">
      <c r="A54" s="153" t="s">
        <v>113</v>
      </c>
      <c r="B54" s="228"/>
      <c r="C54" s="207">
        <f>SUM(F54:I54)</f>
        <v>5581</v>
      </c>
      <c r="D54" s="227">
        <f>C54/C$61*100</f>
        <v>0.74986933382419929</v>
      </c>
      <c r="E54" s="99">
        <v>26</v>
      </c>
      <c r="F54" s="218">
        <v>0</v>
      </c>
      <c r="G54" s="84">
        <v>0</v>
      </c>
      <c r="H54" s="218">
        <v>3975</v>
      </c>
      <c r="I54" s="84">
        <v>1606</v>
      </c>
      <c r="J54" s="218">
        <v>2579</v>
      </c>
      <c r="K54" s="84">
        <v>19</v>
      </c>
      <c r="L54" s="218">
        <v>174</v>
      </c>
      <c r="M54" s="217">
        <v>100</v>
      </c>
    </row>
    <row r="55" spans="1:13" x14ac:dyDescent="0.4">
      <c r="A55" s="153" t="s">
        <v>112</v>
      </c>
      <c r="B55" s="228"/>
      <c r="C55" s="207">
        <f>SUM(F55:I55)</f>
        <v>7919</v>
      </c>
      <c r="D55" s="227">
        <f>C55/C$61*100</f>
        <v>1.0640056001709075</v>
      </c>
      <c r="E55" s="99">
        <v>201</v>
      </c>
      <c r="F55" s="218">
        <v>2</v>
      </c>
      <c r="G55" s="84">
        <v>533</v>
      </c>
      <c r="H55" s="218">
        <v>7224</v>
      </c>
      <c r="I55" s="84">
        <v>160</v>
      </c>
      <c r="J55" s="218">
        <v>1777</v>
      </c>
      <c r="K55" s="84">
        <v>3</v>
      </c>
      <c r="L55" s="218">
        <v>213</v>
      </c>
      <c r="M55" s="217">
        <v>379</v>
      </c>
    </row>
    <row r="56" spans="1:13" x14ac:dyDescent="0.4">
      <c r="A56" s="153" t="s">
        <v>111</v>
      </c>
      <c r="B56" s="228" t="s">
        <v>110</v>
      </c>
      <c r="C56" s="207">
        <f>SUM(F56:I56)</f>
        <v>25865</v>
      </c>
      <c r="D56" s="227">
        <f>C56/C$61*100</f>
        <v>3.4752500124284027</v>
      </c>
      <c r="E56" s="99">
        <v>482</v>
      </c>
      <c r="F56" s="218">
        <v>1499</v>
      </c>
      <c r="G56" s="84">
        <v>361</v>
      </c>
      <c r="H56" s="218">
        <v>23233</v>
      </c>
      <c r="I56" s="84">
        <v>772</v>
      </c>
      <c r="J56" s="218">
        <v>5948</v>
      </c>
      <c r="K56" s="84">
        <v>127</v>
      </c>
      <c r="L56" s="218">
        <v>4291</v>
      </c>
      <c r="M56" s="217">
        <v>1561</v>
      </c>
    </row>
    <row r="57" spans="1:13" x14ac:dyDescent="0.4">
      <c r="A57" s="153" t="s">
        <v>109</v>
      </c>
      <c r="B57" s="228"/>
      <c r="C57" s="207">
        <f>SUM(F57:I57)</f>
        <v>4377</v>
      </c>
      <c r="D57" s="227">
        <f>C57/C$61*100</f>
        <v>0.58809856193308008</v>
      </c>
      <c r="E57" s="99">
        <v>100</v>
      </c>
      <c r="F57" s="218">
        <v>34</v>
      </c>
      <c r="G57" s="84">
        <v>91</v>
      </c>
      <c r="H57" s="218">
        <v>3578</v>
      </c>
      <c r="I57" s="84">
        <v>674</v>
      </c>
      <c r="J57" s="218">
        <v>216</v>
      </c>
      <c r="K57" s="84">
        <v>1330</v>
      </c>
      <c r="L57" s="218">
        <v>268</v>
      </c>
      <c r="M57" s="217">
        <v>2329</v>
      </c>
    </row>
    <row r="58" spans="1:13" x14ac:dyDescent="0.4">
      <c r="A58" s="156" t="s">
        <v>108</v>
      </c>
      <c r="B58" s="225"/>
      <c r="C58" s="224">
        <f>SUM(F58:I58)</f>
        <v>6021</v>
      </c>
      <c r="D58" s="227">
        <f>C58/C$61*100</f>
        <v>0.80898822056181752</v>
      </c>
      <c r="E58" s="123">
        <v>348</v>
      </c>
      <c r="F58" s="223">
        <v>0</v>
      </c>
      <c r="G58" s="120">
        <v>316</v>
      </c>
      <c r="H58" s="223">
        <v>5573</v>
      </c>
      <c r="I58" s="120">
        <v>132</v>
      </c>
      <c r="J58" s="223">
        <v>109</v>
      </c>
      <c r="K58" s="120">
        <v>236</v>
      </c>
      <c r="L58" s="223">
        <v>13</v>
      </c>
      <c r="M58" s="222">
        <v>359</v>
      </c>
    </row>
    <row r="59" spans="1:13" x14ac:dyDescent="0.4">
      <c r="A59" s="226" t="s">
        <v>107</v>
      </c>
      <c r="B59" s="225"/>
      <c r="C59" s="224">
        <f>SUM(C52:C58)</f>
        <v>75775</v>
      </c>
      <c r="D59" s="219">
        <f>C59/C$61*100</f>
        <v>10.181212823961422</v>
      </c>
      <c r="E59" s="123">
        <f>SUM(E52:E58)</f>
        <v>15536</v>
      </c>
      <c r="F59" s="223">
        <f>SUM(F52:F58)</f>
        <v>2049</v>
      </c>
      <c r="G59" s="120">
        <f>SUM(G52:G58)</f>
        <v>3108</v>
      </c>
      <c r="H59" s="223">
        <f>SUM(H52:H58)</f>
        <v>66065</v>
      </c>
      <c r="I59" s="120">
        <f>SUM(I52:I58)</f>
        <v>4553</v>
      </c>
      <c r="J59" s="223">
        <f>SUM(J52:J58)</f>
        <v>12768</v>
      </c>
      <c r="K59" s="120">
        <f>SUM(K52:K58)</f>
        <v>2006</v>
      </c>
      <c r="L59" s="223">
        <f>SUM(L52:L58)</f>
        <v>8808</v>
      </c>
      <c r="M59" s="222">
        <f>SUM(M52:M58)</f>
        <v>10808</v>
      </c>
    </row>
    <row r="60" spans="1:13" x14ac:dyDescent="0.4">
      <c r="A60" s="221" t="s">
        <v>106</v>
      </c>
      <c r="B60" s="220"/>
      <c r="C60" s="207">
        <f>SUM(F60:I60)</f>
        <v>0</v>
      </c>
      <c r="D60" s="219">
        <f>C60/C$61*100</f>
        <v>0</v>
      </c>
      <c r="E60" s="99">
        <v>0</v>
      </c>
      <c r="F60" s="218">
        <v>0</v>
      </c>
      <c r="G60" s="84">
        <v>0</v>
      </c>
      <c r="H60" s="218">
        <v>0</v>
      </c>
      <c r="I60" s="84">
        <v>0</v>
      </c>
      <c r="J60" s="218">
        <v>0</v>
      </c>
      <c r="K60" s="84">
        <v>0</v>
      </c>
      <c r="L60" s="218">
        <v>0</v>
      </c>
      <c r="M60" s="217">
        <v>0</v>
      </c>
    </row>
    <row r="61" spans="1:13" ht="14.25" thickBot="1" x14ac:dyDescent="0.45">
      <c r="A61" s="216" t="s">
        <v>105</v>
      </c>
      <c r="B61" s="215"/>
      <c r="C61" s="214">
        <f>SUM(C7,C14,C25,C33,C40,C46,C51,C59,C60)</f>
        <v>744263</v>
      </c>
      <c r="D61" s="213">
        <f>C61/C$61*100</f>
        <v>100</v>
      </c>
      <c r="E61" s="212">
        <f>SUM(E7,E14,E25,E33,E40,E46,E51,E59,E60)</f>
        <v>73522</v>
      </c>
      <c r="F61" s="210">
        <f>SUM(F7,F14,F25,F33,F40,F46,F51,F59,F60)</f>
        <v>12572</v>
      </c>
      <c r="G61" s="211">
        <f>SUM(G7,G14,G25,G33,G40,G46,G51,G59,G60)</f>
        <v>15594</v>
      </c>
      <c r="H61" s="210">
        <f>SUM(H7,H14,H25,H33,H40,H46,H51,H59,H60)</f>
        <v>639216</v>
      </c>
      <c r="I61" s="211">
        <f>SUM(I7,I14,I25,I33,I40,I46,I51,I59,I60)</f>
        <v>76881</v>
      </c>
      <c r="J61" s="210">
        <f>SUM(J7,J14,J25,J33,J40,J46,J51,J59,J60)</f>
        <v>69991</v>
      </c>
      <c r="K61" s="211">
        <f>SUM(K7,K14,K25,K33,K40,K46,K51,K59,K60)</f>
        <v>23704</v>
      </c>
      <c r="L61" s="210">
        <f>SUM(L7,L14,L25,L33,L40,L46,L51,L59,L60)</f>
        <v>145868</v>
      </c>
      <c r="M61" s="209">
        <f>SUM(M7,M14,M25,M33,M40,M46,M51,M59,M60)</f>
        <v>80601</v>
      </c>
    </row>
    <row r="62" spans="1:13" s="204" customFormat="1" ht="12" x14ac:dyDescent="0.4">
      <c r="A62" s="208"/>
      <c r="B62" s="208"/>
      <c r="C62" s="207"/>
      <c r="D62" s="206"/>
    </row>
    <row r="63" spans="1:13" s="204" customFormat="1" ht="12" x14ac:dyDescent="0.4">
      <c r="A63" s="205" t="s">
        <v>104</v>
      </c>
      <c r="B63" s="205"/>
      <c r="C63" s="205"/>
      <c r="D63" s="205"/>
      <c r="E63" s="205"/>
      <c r="F63" s="205"/>
      <c r="G63" s="205"/>
      <c r="H63" s="205"/>
      <c r="I63" s="205"/>
      <c r="J63" s="205"/>
      <c r="K63" s="205"/>
      <c r="L63" s="205"/>
      <c r="M63" s="205"/>
    </row>
    <row r="64" spans="1:13" s="204" customFormat="1" ht="12" x14ac:dyDescent="0.4">
      <c r="A64" s="205" t="s">
        <v>103</v>
      </c>
      <c r="B64" s="205"/>
      <c r="C64" s="205"/>
      <c r="D64" s="205"/>
      <c r="E64" s="205"/>
      <c r="F64" s="205"/>
      <c r="G64" s="205"/>
      <c r="H64" s="205"/>
      <c r="I64" s="205"/>
      <c r="J64" s="205"/>
      <c r="K64" s="205"/>
      <c r="L64" s="205"/>
      <c r="M64" s="205"/>
    </row>
    <row r="65" spans="1:13" s="204" customFormat="1" ht="12" x14ac:dyDescent="0.4">
      <c r="A65" s="205" t="s">
        <v>102</v>
      </c>
      <c r="B65" s="205"/>
      <c r="C65" s="205"/>
      <c r="D65" s="205"/>
      <c r="E65" s="205"/>
      <c r="F65" s="205"/>
      <c r="G65" s="205"/>
      <c r="H65" s="205"/>
      <c r="I65" s="205"/>
      <c r="J65" s="205"/>
      <c r="K65" s="205"/>
      <c r="L65" s="205"/>
      <c r="M65" s="205"/>
    </row>
    <row r="66" spans="1:13" s="204" customFormat="1" ht="12" x14ac:dyDescent="0.4">
      <c r="A66" s="205" t="s">
        <v>101</v>
      </c>
      <c r="B66" s="205"/>
      <c r="C66" s="205"/>
      <c r="D66" s="205"/>
      <c r="E66" s="205"/>
      <c r="F66" s="205"/>
      <c r="G66" s="205"/>
      <c r="H66" s="205"/>
      <c r="I66" s="205"/>
      <c r="J66" s="205"/>
      <c r="K66" s="205"/>
      <c r="L66" s="205"/>
      <c r="M66" s="205"/>
    </row>
    <row r="69" spans="1:13" x14ac:dyDescent="0.4">
      <c r="F69" s="76"/>
      <c r="G69" s="76"/>
      <c r="H69" s="76"/>
    </row>
    <row r="72" spans="1:13" x14ac:dyDescent="0.4">
      <c r="G72" s="76"/>
      <c r="H72" s="76"/>
      <c r="I72" s="76"/>
    </row>
  </sheetData>
  <mergeCells count="22">
    <mergeCell ref="A1:M1"/>
    <mergeCell ref="E4:F4"/>
    <mergeCell ref="E3:G3"/>
    <mergeCell ref="H3:I3"/>
    <mergeCell ref="M3:M6"/>
    <mergeCell ref="A2:M2"/>
    <mergeCell ref="A63:M63"/>
    <mergeCell ref="A64:M64"/>
    <mergeCell ref="L5:L6"/>
    <mergeCell ref="K3:L4"/>
    <mergeCell ref="F5:F6"/>
    <mergeCell ref="G4:G6"/>
    <mergeCell ref="A65:M65"/>
    <mergeCell ref="A66:M66"/>
    <mergeCell ref="A3:A6"/>
    <mergeCell ref="B3:C6"/>
    <mergeCell ref="D5:D6"/>
    <mergeCell ref="E5:E6"/>
    <mergeCell ref="J3:J6"/>
    <mergeCell ref="K5:K6"/>
    <mergeCell ref="H4:H6"/>
    <mergeCell ref="I4:I6"/>
  </mergeCells>
  <phoneticPr fontId="1"/>
  <pageMargins left="0.78700000000000003" right="0.78700000000000003" top="0.98399999999999999" bottom="0.98399999999999999" header="0.51200000000000001" footer="0.51200000000000001"/>
  <pageSetup paperSize="9" scale="79" orientation="portrait" r:id="rId1"/>
  <headerFooter alignWithMargins="0"/>
  <colBreaks count="1" manualBreakCount="1">
    <brk id="13" max="69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8121EC-679C-44F5-9620-74B66EA8E2F3}">
  <dimension ref="A1:AF101"/>
  <sheetViews>
    <sheetView zoomScaleNormal="100" workbookViewId="0">
      <selection sqref="A1:P1"/>
    </sheetView>
  </sheetViews>
  <sheetFormatPr defaultRowHeight="12" x14ac:dyDescent="0.15"/>
  <cols>
    <col min="1" max="1" width="4.75" style="272" bestFit="1" customWidth="1"/>
    <col min="2" max="2" width="2.75" style="272" customWidth="1"/>
    <col min="3" max="3" width="5" style="272" bestFit="1" customWidth="1"/>
    <col min="4" max="4" width="9.875" style="272" customWidth="1"/>
    <col min="5" max="9" width="7.75" style="272" customWidth="1"/>
    <col min="10" max="10" width="8.875" style="272" customWidth="1"/>
    <col min="11" max="17" width="7.75" style="272" customWidth="1"/>
    <col min="18" max="18" width="9" style="272" customWidth="1"/>
    <col min="19" max="25" width="7.75" style="272" customWidth="1"/>
    <col min="26" max="26" width="8" style="272" bestFit="1" customWidth="1"/>
    <col min="27" max="31" width="7.75" style="272" customWidth="1"/>
    <col min="32" max="32" width="5" style="272" bestFit="1" customWidth="1"/>
    <col min="33" max="16384" width="9" style="272"/>
  </cols>
  <sheetData>
    <row r="1" spans="1:32" ht="25.5" x14ac:dyDescent="0.25">
      <c r="A1" s="377" t="s">
        <v>395</v>
      </c>
      <c r="B1" s="377"/>
      <c r="C1" s="377"/>
      <c r="D1" s="377"/>
      <c r="E1" s="377"/>
      <c r="F1" s="377"/>
      <c r="G1" s="377"/>
      <c r="H1" s="377"/>
      <c r="I1" s="377"/>
      <c r="J1" s="377"/>
      <c r="K1" s="377"/>
      <c r="L1" s="377"/>
      <c r="M1" s="377"/>
      <c r="N1" s="377"/>
      <c r="O1" s="377"/>
      <c r="P1" s="377"/>
      <c r="Q1" s="376"/>
      <c r="R1" s="376"/>
      <c r="S1" s="376"/>
      <c r="T1" s="305"/>
      <c r="U1" s="305"/>
      <c r="V1" s="305"/>
      <c r="W1" s="305"/>
      <c r="X1" s="305"/>
      <c r="Y1" s="305"/>
      <c r="Z1" s="305"/>
      <c r="AA1" s="305"/>
      <c r="AB1" s="305"/>
      <c r="AC1" s="305"/>
      <c r="AD1" s="305"/>
    </row>
    <row r="2" spans="1:32" ht="12.75" thickBot="1" x14ac:dyDescent="0.2">
      <c r="A2" s="272" t="s">
        <v>221</v>
      </c>
      <c r="AE2" s="280" t="s">
        <v>99</v>
      </c>
    </row>
    <row r="3" spans="1:32" ht="12.75" customHeight="1" x14ac:dyDescent="0.15">
      <c r="A3" s="375" t="s">
        <v>54</v>
      </c>
      <c r="B3" s="374"/>
      <c r="C3" s="262"/>
      <c r="D3" s="261" t="s">
        <v>98</v>
      </c>
      <c r="E3" s="373" t="s">
        <v>220</v>
      </c>
      <c r="F3" s="372"/>
      <c r="G3" s="372"/>
      <c r="H3" s="371"/>
      <c r="I3" s="373" t="s">
        <v>219</v>
      </c>
      <c r="J3" s="372"/>
      <c r="K3" s="372"/>
      <c r="L3" s="372"/>
      <c r="M3" s="371"/>
      <c r="N3" s="373" t="s">
        <v>218</v>
      </c>
      <c r="O3" s="372"/>
      <c r="P3" s="372"/>
      <c r="Q3" s="372" t="s">
        <v>218</v>
      </c>
      <c r="R3" s="372"/>
      <c r="S3" s="371"/>
      <c r="T3" s="373" t="s">
        <v>217</v>
      </c>
      <c r="U3" s="372"/>
      <c r="V3" s="372"/>
      <c r="W3" s="372"/>
      <c r="X3" s="372"/>
      <c r="Y3" s="372"/>
      <c r="Z3" s="372"/>
      <c r="AA3" s="372"/>
      <c r="AB3" s="371"/>
      <c r="AC3" s="369" t="s">
        <v>216</v>
      </c>
      <c r="AD3" s="369" t="s">
        <v>202</v>
      </c>
      <c r="AE3" s="370" t="s">
        <v>215</v>
      </c>
      <c r="AF3" s="369" t="s">
        <v>214</v>
      </c>
    </row>
    <row r="4" spans="1:32" ht="24" x14ac:dyDescent="0.15">
      <c r="A4" s="368"/>
      <c r="B4" s="367"/>
      <c r="C4" s="256"/>
      <c r="D4" s="238"/>
      <c r="E4" s="362" t="s">
        <v>213</v>
      </c>
      <c r="F4" s="358" t="s">
        <v>212</v>
      </c>
      <c r="G4" s="358" t="s">
        <v>202</v>
      </c>
      <c r="H4" s="366" t="s">
        <v>107</v>
      </c>
      <c r="I4" s="362" t="s">
        <v>211</v>
      </c>
      <c r="J4" s="358" t="s">
        <v>207</v>
      </c>
      <c r="K4" s="364" t="s">
        <v>206</v>
      </c>
      <c r="L4" s="358" t="s">
        <v>202</v>
      </c>
      <c r="M4" s="363" t="s">
        <v>107</v>
      </c>
      <c r="N4" s="362" t="s">
        <v>207</v>
      </c>
      <c r="O4" s="358" t="s">
        <v>206</v>
      </c>
      <c r="P4" s="365" t="s">
        <v>210</v>
      </c>
      <c r="Q4" s="364" t="s">
        <v>205</v>
      </c>
      <c r="R4" s="358" t="s">
        <v>202</v>
      </c>
      <c r="S4" s="363" t="s">
        <v>107</v>
      </c>
      <c r="T4" s="362" t="s">
        <v>209</v>
      </c>
      <c r="U4" s="358" t="s">
        <v>208</v>
      </c>
      <c r="V4" s="358" t="s">
        <v>207</v>
      </c>
      <c r="W4" s="361" t="s">
        <v>206</v>
      </c>
      <c r="X4" s="360" t="s">
        <v>205</v>
      </c>
      <c r="Y4" s="359" t="s">
        <v>204</v>
      </c>
      <c r="Z4" s="359" t="s">
        <v>203</v>
      </c>
      <c r="AA4" s="358" t="s">
        <v>202</v>
      </c>
      <c r="AB4" s="357" t="s">
        <v>107</v>
      </c>
      <c r="AC4" s="355"/>
      <c r="AD4" s="355"/>
      <c r="AE4" s="356"/>
      <c r="AF4" s="355"/>
    </row>
    <row r="5" spans="1:32" ht="11.25" customHeight="1" x14ac:dyDescent="0.15">
      <c r="A5" s="306" t="s">
        <v>48</v>
      </c>
      <c r="B5" s="280">
        <v>52</v>
      </c>
      <c r="C5" s="280">
        <v>1977</v>
      </c>
      <c r="D5" s="303">
        <v>1155997</v>
      </c>
      <c r="E5" s="337"/>
      <c r="F5" s="327"/>
      <c r="G5" s="327"/>
      <c r="H5" s="324">
        <v>157085</v>
      </c>
      <c r="I5" s="337">
        <v>273311</v>
      </c>
      <c r="J5" s="327">
        <v>357096</v>
      </c>
      <c r="K5" s="338"/>
      <c r="L5" s="327">
        <v>12957</v>
      </c>
      <c r="M5" s="342">
        <f>SUM(I5:L5)</f>
        <v>643364</v>
      </c>
      <c r="N5" s="337"/>
      <c r="O5" s="327"/>
      <c r="P5" s="327"/>
      <c r="Q5" s="338"/>
      <c r="R5" s="327"/>
      <c r="S5" s="342"/>
      <c r="T5" s="337"/>
      <c r="U5" s="327"/>
      <c r="V5" s="327"/>
      <c r="W5" s="338">
        <v>203398</v>
      </c>
      <c r="X5" s="336"/>
      <c r="Y5" s="327"/>
      <c r="Z5" s="327"/>
      <c r="AA5" s="327">
        <v>98881</v>
      </c>
      <c r="AB5" s="342">
        <f>SUM(T5:AA5)</f>
        <v>302279</v>
      </c>
      <c r="AC5" s="323"/>
      <c r="AD5" s="323">
        <f>D5-(H5+M5+S5+AB5+AC5)</f>
        <v>53269</v>
      </c>
      <c r="AE5" s="345"/>
      <c r="AF5" s="349">
        <v>1977</v>
      </c>
    </row>
    <row r="6" spans="1:32" ht="11.25" customHeight="1" x14ac:dyDescent="0.15">
      <c r="A6" s="320"/>
      <c r="B6" s="319"/>
      <c r="C6" s="348"/>
      <c r="D6" s="347"/>
      <c r="E6" s="352"/>
      <c r="F6" s="351"/>
      <c r="G6" s="351"/>
      <c r="H6" s="309">
        <f>H5/$D5*100</f>
        <v>13.588703084869596</v>
      </c>
      <c r="I6" s="312">
        <f>I5/$D5*100</f>
        <v>23.642881426162869</v>
      </c>
      <c r="J6" s="310">
        <f>J5/$D5*100</f>
        <v>30.890737605720432</v>
      </c>
      <c r="K6" s="311"/>
      <c r="L6" s="310">
        <f>L5/$D5*100</f>
        <v>1.1208506596470407</v>
      </c>
      <c r="M6" s="309">
        <f>M5/$D5*100</f>
        <v>55.654469691530338</v>
      </c>
      <c r="N6" s="312"/>
      <c r="O6" s="310"/>
      <c r="P6" s="310"/>
      <c r="Q6" s="311"/>
      <c r="R6" s="310"/>
      <c r="S6" s="309"/>
      <c r="T6" s="312"/>
      <c r="U6" s="310"/>
      <c r="V6" s="310"/>
      <c r="W6" s="313">
        <f>W5/$D5*100</f>
        <v>17.595028360800242</v>
      </c>
      <c r="X6" s="311"/>
      <c r="Y6" s="310"/>
      <c r="Z6" s="310"/>
      <c r="AA6" s="310">
        <f>AA5/$D5*100</f>
        <v>8.5537419214755737</v>
      </c>
      <c r="AB6" s="309">
        <f>AB5/$D5*100</f>
        <v>26.148770282275819</v>
      </c>
      <c r="AC6" s="308"/>
      <c r="AD6" s="308">
        <f>AD5/$D5*100</f>
        <v>4.608056941324242</v>
      </c>
      <c r="AE6" s="343"/>
      <c r="AF6" s="307"/>
    </row>
    <row r="7" spans="1:32" ht="11.25" customHeight="1" x14ac:dyDescent="0.15">
      <c r="A7" s="321"/>
      <c r="B7" s="272">
        <v>53</v>
      </c>
      <c r="C7" s="280">
        <v>1978</v>
      </c>
      <c r="D7" s="303">
        <v>1197798</v>
      </c>
      <c r="E7" s="337"/>
      <c r="F7" s="327"/>
      <c r="G7" s="354"/>
      <c r="H7" s="324">
        <v>204937</v>
      </c>
      <c r="I7" s="337">
        <v>260182</v>
      </c>
      <c r="J7" s="327">
        <v>323343</v>
      </c>
      <c r="K7" s="338"/>
      <c r="L7" s="327">
        <v>10496</v>
      </c>
      <c r="M7" s="342">
        <f>SUM(I7:L7)</f>
        <v>594021</v>
      </c>
      <c r="N7" s="337"/>
      <c r="O7" s="327"/>
      <c r="P7" s="327"/>
      <c r="Q7" s="338"/>
      <c r="R7" s="327"/>
      <c r="S7" s="353"/>
      <c r="T7" s="337"/>
      <c r="U7" s="327"/>
      <c r="V7" s="327"/>
      <c r="W7" s="338">
        <v>228824</v>
      </c>
      <c r="X7" s="336"/>
      <c r="Y7" s="327"/>
      <c r="Z7" s="327"/>
      <c r="AA7" s="327">
        <v>45763</v>
      </c>
      <c r="AB7" s="342">
        <f>SUM(T7:AA7)</f>
        <v>274587</v>
      </c>
      <c r="AC7" s="323"/>
      <c r="AD7" s="323">
        <f>D7-(H7+M7+S7+AB7+AC7)</f>
        <v>124253</v>
      </c>
      <c r="AE7" s="345"/>
      <c r="AF7" s="349">
        <v>1978</v>
      </c>
    </row>
    <row r="8" spans="1:32" ht="11.25" customHeight="1" x14ac:dyDescent="0.15">
      <c r="A8" s="320"/>
      <c r="B8" s="319"/>
      <c r="C8" s="348"/>
      <c r="D8" s="347"/>
      <c r="E8" s="352"/>
      <c r="F8" s="351"/>
      <c r="G8" s="351"/>
      <c r="H8" s="309">
        <f>H7/$D7*100</f>
        <v>17.109479227716193</v>
      </c>
      <c r="I8" s="312">
        <f>I7/$D7*100</f>
        <v>21.721692639326498</v>
      </c>
      <c r="J8" s="310">
        <f>J7/$D7*100</f>
        <v>26.994785431266372</v>
      </c>
      <c r="K8" s="311"/>
      <c r="L8" s="310">
        <f>L7/$D7*100</f>
        <v>0.87627463061384303</v>
      </c>
      <c r="M8" s="309">
        <f>M7/$D7*100</f>
        <v>49.592752701206713</v>
      </c>
      <c r="N8" s="312"/>
      <c r="O8" s="310"/>
      <c r="P8" s="310"/>
      <c r="Q8" s="311"/>
      <c r="R8" s="310"/>
      <c r="S8" s="309"/>
      <c r="T8" s="312"/>
      <c r="U8" s="310"/>
      <c r="V8" s="310"/>
      <c r="W8" s="313">
        <f>W7/$D7*100</f>
        <v>19.103721996530297</v>
      </c>
      <c r="X8" s="311"/>
      <c r="Y8" s="310"/>
      <c r="Z8" s="310"/>
      <c r="AA8" s="310">
        <f>AA7/$D7*100</f>
        <v>3.8205941235500473</v>
      </c>
      <c r="AB8" s="309">
        <f>AB7/$D7*100</f>
        <v>22.924316120080348</v>
      </c>
      <c r="AC8" s="308"/>
      <c r="AD8" s="308">
        <f>AD7/$D7*100</f>
        <v>10.373451950996746</v>
      </c>
      <c r="AE8" s="343"/>
      <c r="AF8" s="307"/>
    </row>
    <row r="9" spans="1:32" ht="11.25" customHeight="1" x14ac:dyDescent="0.15">
      <c r="A9" s="321"/>
      <c r="B9" s="272">
        <v>54</v>
      </c>
      <c r="C9" s="280">
        <v>1979</v>
      </c>
      <c r="D9" s="303">
        <v>1250721</v>
      </c>
      <c r="E9" s="337"/>
      <c r="F9" s="327"/>
      <c r="G9" s="354"/>
      <c r="H9" s="324">
        <v>204600</v>
      </c>
      <c r="I9" s="337">
        <v>254412</v>
      </c>
      <c r="J9" s="327">
        <v>317569</v>
      </c>
      <c r="K9" s="338"/>
      <c r="L9" s="327">
        <v>12970</v>
      </c>
      <c r="M9" s="342">
        <f>SUM(I9:L9)</f>
        <v>584951</v>
      </c>
      <c r="N9" s="337"/>
      <c r="O9" s="327"/>
      <c r="P9" s="327"/>
      <c r="Q9" s="338"/>
      <c r="R9" s="327"/>
      <c r="S9" s="353"/>
      <c r="T9" s="337"/>
      <c r="U9" s="327"/>
      <c r="V9" s="327"/>
      <c r="W9" s="338">
        <v>258280</v>
      </c>
      <c r="X9" s="336"/>
      <c r="Y9" s="327"/>
      <c r="Z9" s="327"/>
      <c r="AA9" s="327">
        <v>55692</v>
      </c>
      <c r="AB9" s="342">
        <f>SUM(T9:AA9)</f>
        <v>313972</v>
      </c>
      <c r="AC9" s="323"/>
      <c r="AD9" s="323">
        <f>D9-(H9+M9+S9+AB9+AC9)</f>
        <v>147198</v>
      </c>
      <c r="AE9" s="345"/>
      <c r="AF9" s="349">
        <v>1979</v>
      </c>
    </row>
    <row r="10" spans="1:32" ht="11.25" customHeight="1" x14ac:dyDescent="0.15">
      <c r="A10" s="320"/>
      <c r="B10" s="319"/>
      <c r="C10" s="348"/>
      <c r="D10" s="347"/>
      <c r="E10" s="352"/>
      <c r="F10" s="351"/>
      <c r="G10" s="351"/>
      <c r="H10" s="309">
        <f>H9/$D9*100</f>
        <v>16.35856438006558</v>
      </c>
      <c r="I10" s="312">
        <f>I9/$D9*100</f>
        <v>20.341227180162484</v>
      </c>
      <c r="J10" s="310">
        <f>J9/$D9*100</f>
        <v>25.390874543563275</v>
      </c>
      <c r="K10" s="311"/>
      <c r="L10" s="310">
        <f>L9/$D9*100</f>
        <v>1.0370018573286928</v>
      </c>
      <c r="M10" s="309">
        <f>M9/$D9*100</f>
        <v>46.769103581054452</v>
      </c>
      <c r="N10" s="312"/>
      <c r="O10" s="310"/>
      <c r="P10" s="310"/>
      <c r="Q10" s="311"/>
      <c r="R10" s="310"/>
      <c r="S10" s="309"/>
      <c r="T10" s="312"/>
      <c r="U10" s="310"/>
      <c r="V10" s="310"/>
      <c r="W10" s="313">
        <f>W9/$D9*100</f>
        <v>20.650488798061279</v>
      </c>
      <c r="X10" s="311"/>
      <c r="Y10" s="310"/>
      <c r="Z10" s="310"/>
      <c r="AA10" s="310">
        <f>AA9/$D9*100</f>
        <v>4.4527916297879377</v>
      </c>
      <c r="AB10" s="309">
        <f>AB9/$D9*100</f>
        <v>25.103280427849217</v>
      </c>
      <c r="AC10" s="308"/>
      <c r="AD10" s="308">
        <f>AD9/$D9*100</f>
        <v>11.769051611030758</v>
      </c>
      <c r="AE10" s="343"/>
      <c r="AF10" s="307"/>
    </row>
    <row r="11" spans="1:32" ht="11.25" customHeight="1" x14ac:dyDescent="0.15">
      <c r="A11" s="321"/>
      <c r="B11" s="272">
        <v>55</v>
      </c>
      <c r="C11" s="280">
        <v>1980</v>
      </c>
      <c r="D11" s="303">
        <v>1190425</v>
      </c>
      <c r="E11" s="337"/>
      <c r="F11" s="327"/>
      <c r="G11" s="354"/>
      <c r="H11" s="324">
        <v>191469</v>
      </c>
      <c r="I11" s="337">
        <v>209511</v>
      </c>
      <c r="J11" s="327">
        <v>299316</v>
      </c>
      <c r="K11" s="338"/>
      <c r="L11" s="327">
        <v>13971</v>
      </c>
      <c r="M11" s="342">
        <f>SUM(I11:L11)</f>
        <v>522798</v>
      </c>
      <c r="N11" s="337"/>
      <c r="O11" s="327"/>
      <c r="P11" s="327"/>
      <c r="Q11" s="338"/>
      <c r="R11" s="327"/>
      <c r="S11" s="353"/>
      <c r="T11" s="337"/>
      <c r="U11" s="327"/>
      <c r="V11" s="327"/>
      <c r="W11" s="338">
        <v>270170</v>
      </c>
      <c r="X11" s="336"/>
      <c r="Y11" s="327"/>
      <c r="Z11" s="327"/>
      <c r="AA11" s="327">
        <v>57680</v>
      </c>
      <c r="AB11" s="342">
        <f>SUM(T11:AA11)</f>
        <v>327850</v>
      </c>
      <c r="AC11" s="323"/>
      <c r="AD11" s="323">
        <f>D11-(H11+M11+S11+AB11+AC11)</f>
        <v>148308</v>
      </c>
      <c r="AE11" s="345"/>
      <c r="AF11" s="349">
        <v>1980</v>
      </c>
    </row>
    <row r="12" spans="1:32" ht="11.25" customHeight="1" x14ac:dyDescent="0.15">
      <c r="A12" s="320"/>
      <c r="B12" s="319"/>
      <c r="C12" s="348"/>
      <c r="D12" s="347"/>
      <c r="E12" s="352"/>
      <c r="F12" s="351"/>
      <c r="G12" s="351"/>
      <c r="H12" s="309">
        <f>H11/$D11*100</f>
        <v>16.08408761576748</v>
      </c>
      <c r="I12" s="312">
        <f>I11/$D11*100</f>
        <v>17.599680786273812</v>
      </c>
      <c r="J12" s="310">
        <f>J11/$D11*100</f>
        <v>25.143625175882562</v>
      </c>
      <c r="K12" s="311"/>
      <c r="L12" s="310">
        <f>L11/$D11*100</f>
        <v>1.1736144654220131</v>
      </c>
      <c r="M12" s="309">
        <f>M11/$D11*100</f>
        <v>43.91692042757839</v>
      </c>
      <c r="N12" s="312"/>
      <c r="O12" s="310"/>
      <c r="P12" s="310"/>
      <c r="Q12" s="311"/>
      <c r="R12" s="310"/>
      <c r="S12" s="309"/>
      <c r="T12" s="312"/>
      <c r="U12" s="310"/>
      <c r="V12" s="310"/>
      <c r="W12" s="313">
        <f>W11/$D11*100</f>
        <v>22.695255896003527</v>
      </c>
      <c r="X12" s="311"/>
      <c r="Y12" s="310"/>
      <c r="Z12" s="310"/>
      <c r="AA12" s="310">
        <f>AA11/$D11*100</f>
        <v>4.8453283491190122</v>
      </c>
      <c r="AB12" s="309">
        <f>AB11/$D11*100</f>
        <v>27.540584245122542</v>
      </c>
      <c r="AC12" s="308"/>
      <c r="AD12" s="308">
        <f>AD11/$D11*100</f>
        <v>12.458407711531596</v>
      </c>
      <c r="AE12" s="343"/>
      <c r="AF12" s="307"/>
    </row>
    <row r="13" spans="1:32" ht="11.25" customHeight="1" x14ac:dyDescent="0.15">
      <c r="A13" s="321"/>
      <c r="B13" s="272">
        <v>56</v>
      </c>
      <c r="C13" s="280">
        <v>1981</v>
      </c>
      <c r="D13" s="303">
        <v>1188799</v>
      </c>
      <c r="E13" s="337"/>
      <c r="F13" s="327"/>
      <c r="G13" s="354"/>
      <c r="H13" s="324">
        <v>189534</v>
      </c>
      <c r="I13" s="337">
        <v>193253</v>
      </c>
      <c r="J13" s="327">
        <v>287288</v>
      </c>
      <c r="K13" s="338"/>
      <c r="L13" s="327">
        <v>15820</v>
      </c>
      <c r="M13" s="342">
        <f>SUM(I13:L13)</f>
        <v>496361</v>
      </c>
      <c r="N13" s="337"/>
      <c r="O13" s="327"/>
      <c r="P13" s="327"/>
      <c r="Q13" s="338"/>
      <c r="R13" s="327"/>
      <c r="S13" s="353"/>
      <c r="T13" s="337"/>
      <c r="U13" s="327"/>
      <c r="V13" s="327"/>
      <c r="W13" s="338">
        <v>290800</v>
      </c>
      <c r="X13" s="336"/>
      <c r="Y13" s="327"/>
      <c r="Z13" s="327"/>
      <c r="AA13" s="327">
        <v>62088</v>
      </c>
      <c r="AB13" s="342">
        <f>SUM(T13:AA13)</f>
        <v>352888</v>
      </c>
      <c r="AC13" s="323"/>
      <c r="AD13" s="323">
        <f>D13-(H13+M13+S13+AB13+AC13)</f>
        <v>150016</v>
      </c>
      <c r="AE13" s="345"/>
      <c r="AF13" s="349">
        <v>1981</v>
      </c>
    </row>
    <row r="14" spans="1:32" ht="11.25" customHeight="1" x14ac:dyDescent="0.15">
      <c r="A14" s="320"/>
      <c r="B14" s="319"/>
      <c r="C14" s="348"/>
      <c r="D14" s="347"/>
      <c r="E14" s="352"/>
      <c r="F14" s="351"/>
      <c r="G14" s="351"/>
      <c r="H14" s="309">
        <f>H13/$D13*100</f>
        <v>15.943317583544401</v>
      </c>
      <c r="I14" s="312">
        <f>I13/$D13*100</f>
        <v>16.256154320452826</v>
      </c>
      <c r="J14" s="310">
        <f>J13/$D13*100</f>
        <v>24.16623836325569</v>
      </c>
      <c r="K14" s="311"/>
      <c r="L14" s="310">
        <f>L13/$D13*100</f>
        <v>1.3307548206214845</v>
      </c>
      <c r="M14" s="309">
        <f>M13/$D13*100</f>
        <v>41.753147504330002</v>
      </c>
      <c r="N14" s="312"/>
      <c r="O14" s="310"/>
      <c r="P14" s="310"/>
      <c r="Q14" s="311"/>
      <c r="R14" s="310"/>
      <c r="S14" s="309"/>
      <c r="T14" s="312"/>
      <c r="U14" s="310"/>
      <c r="V14" s="310"/>
      <c r="W14" s="313">
        <f>W13/$D13*100</f>
        <v>24.461662568693278</v>
      </c>
      <c r="X14" s="311"/>
      <c r="Y14" s="310"/>
      <c r="Z14" s="310"/>
      <c r="AA14" s="310">
        <f>AA13/$D13*100</f>
        <v>5.2227500191369609</v>
      </c>
      <c r="AB14" s="309">
        <f>AB13/$D13*100</f>
        <v>29.684412587830238</v>
      </c>
      <c r="AC14" s="308"/>
      <c r="AD14" s="308">
        <f>AD13/$D13*100</f>
        <v>12.619122324295359</v>
      </c>
      <c r="AE14" s="343"/>
      <c r="AF14" s="307"/>
    </row>
    <row r="15" spans="1:32" ht="11.25" customHeight="1" x14ac:dyDescent="0.15">
      <c r="A15" s="321"/>
      <c r="B15" s="272">
        <v>57</v>
      </c>
      <c r="C15" s="280">
        <v>1982</v>
      </c>
      <c r="D15" s="303">
        <v>1184306</v>
      </c>
      <c r="E15" s="337"/>
      <c r="F15" s="327"/>
      <c r="G15" s="354"/>
      <c r="H15" s="324">
        <v>189871</v>
      </c>
      <c r="I15" s="337">
        <v>171013</v>
      </c>
      <c r="J15" s="327">
        <v>281137</v>
      </c>
      <c r="K15" s="338"/>
      <c r="L15" s="327">
        <v>14605</v>
      </c>
      <c r="M15" s="342">
        <f>SUM(I15:L15)</f>
        <v>466755</v>
      </c>
      <c r="N15" s="337"/>
      <c r="O15" s="327"/>
      <c r="P15" s="327"/>
      <c r="Q15" s="338"/>
      <c r="R15" s="327"/>
      <c r="S15" s="353"/>
      <c r="T15" s="337"/>
      <c r="U15" s="327"/>
      <c r="V15" s="327"/>
      <c r="W15" s="338">
        <v>301278</v>
      </c>
      <c r="X15" s="336"/>
      <c r="Y15" s="327"/>
      <c r="Z15" s="327"/>
      <c r="AA15" s="327">
        <v>67944</v>
      </c>
      <c r="AB15" s="342">
        <f>SUM(T15:AA15)</f>
        <v>369222</v>
      </c>
      <c r="AC15" s="323"/>
      <c r="AD15" s="323">
        <f>D15-(H15+M15+S15+AB15+AC15)</f>
        <v>158458</v>
      </c>
      <c r="AE15" s="345"/>
      <c r="AF15" s="349">
        <v>1982</v>
      </c>
    </row>
    <row r="16" spans="1:32" ht="11.25" customHeight="1" x14ac:dyDescent="0.15">
      <c r="A16" s="320"/>
      <c r="B16" s="319"/>
      <c r="C16" s="348"/>
      <c r="D16" s="347"/>
      <c r="E16" s="352"/>
      <c r="F16" s="351"/>
      <c r="G16" s="351"/>
      <c r="H16" s="309">
        <f>H15/$D15*100</f>
        <v>16.032258554799181</v>
      </c>
      <c r="I16" s="312">
        <f>I15/$D15*100</f>
        <v>14.439933598242346</v>
      </c>
      <c r="J16" s="310">
        <f>J15/$D15*100</f>
        <v>23.738543923614337</v>
      </c>
      <c r="K16" s="311"/>
      <c r="L16" s="310">
        <f>L15/$D15*100</f>
        <v>1.2332116868444474</v>
      </c>
      <c r="M16" s="309">
        <f>M15/$D15*100</f>
        <v>39.411689208701127</v>
      </c>
      <c r="N16" s="312"/>
      <c r="O16" s="310"/>
      <c r="P16" s="310"/>
      <c r="Q16" s="311"/>
      <c r="R16" s="310"/>
      <c r="S16" s="309"/>
      <c r="T16" s="312"/>
      <c r="U16" s="310"/>
      <c r="V16" s="310"/>
      <c r="W16" s="313">
        <f>W15/$D15*100</f>
        <v>25.439202368306841</v>
      </c>
      <c r="X16" s="311"/>
      <c r="Y16" s="310"/>
      <c r="Z16" s="310"/>
      <c r="AA16" s="310">
        <f>AA15/$D15*100</f>
        <v>5.737030801161187</v>
      </c>
      <c r="AB16" s="309">
        <f>AB15/$D15*100</f>
        <v>31.176233169468027</v>
      </c>
      <c r="AC16" s="308"/>
      <c r="AD16" s="308">
        <f>AD15/$D15*100</f>
        <v>13.379819067031661</v>
      </c>
      <c r="AE16" s="343"/>
      <c r="AF16" s="307"/>
    </row>
    <row r="17" spans="1:32" ht="11.25" customHeight="1" x14ac:dyDescent="0.15">
      <c r="A17" s="321"/>
      <c r="B17" s="272">
        <v>58</v>
      </c>
      <c r="C17" s="280">
        <v>1983</v>
      </c>
      <c r="D17" s="303">
        <v>1194699</v>
      </c>
      <c r="E17" s="337"/>
      <c r="F17" s="327"/>
      <c r="G17" s="354"/>
      <c r="H17" s="324">
        <v>185033</v>
      </c>
      <c r="I17" s="337">
        <v>156665</v>
      </c>
      <c r="J17" s="327">
        <v>280128</v>
      </c>
      <c r="K17" s="338"/>
      <c r="L17" s="327">
        <v>21130</v>
      </c>
      <c r="M17" s="342">
        <f>SUM(I17:L17)</f>
        <v>457923</v>
      </c>
      <c r="N17" s="337"/>
      <c r="O17" s="327"/>
      <c r="P17" s="327"/>
      <c r="Q17" s="338"/>
      <c r="R17" s="327"/>
      <c r="S17" s="353"/>
      <c r="T17" s="337"/>
      <c r="U17" s="327"/>
      <c r="V17" s="327"/>
      <c r="W17" s="338">
        <v>319480</v>
      </c>
      <c r="X17" s="336"/>
      <c r="Y17" s="327"/>
      <c r="Z17" s="327"/>
      <c r="AA17" s="327">
        <v>68473</v>
      </c>
      <c r="AB17" s="342">
        <f>SUM(T17:AA17)</f>
        <v>387953</v>
      </c>
      <c r="AC17" s="323"/>
      <c r="AD17" s="323">
        <f>D17-(H17+M17+S17+AB17+AC17)</f>
        <v>163790</v>
      </c>
      <c r="AE17" s="345"/>
      <c r="AF17" s="349">
        <v>1983</v>
      </c>
    </row>
    <row r="18" spans="1:32" ht="11.25" customHeight="1" x14ac:dyDescent="0.15">
      <c r="A18" s="320"/>
      <c r="B18" s="319"/>
      <c r="C18" s="348"/>
      <c r="D18" s="347"/>
      <c r="E18" s="352"/>
      <c r="F18" s="351"/>
      <c r="G18" s="351"/>
      <c r="H18" s="309">
        <f>H17/$D17*100</f>
        <v>15.48783417413089</v>
      </c>
      <c r="I18" s="312">
        <f>I17/$D17*100</f>
        <v>13.113344867619375</v>
      </c>
      <c r="J18" s="310">
        <f>J17/$D17*100</f>
        <v>23.447579683250762</v>
      </c>
      <c r="K18" s="311"/>
      <c r="L18" s="310">
        <f>L17/$D17*100</f>
        <v>1.7686463284894354</v>
      </c>
      <c r="M18" s="309">
        <f>M17/$D17*100</f>
        <v>38.329570879359572</v>
      </c>
      <c r="N18" s="312"/>
      <c r="O18" s="310"/>
      <c r="P18" s="310"/>
      <c r="Q18" s="311"/>
      <c r="R18" s="310"/>
      <c r="S18" s="309"/>
      <c r="T18" s="312"/>
      <c r="U18" s="310"/>
      <c r="V18" s="310"/>
      <c r="W18" s="313">
        <f>W17/$D17*100</f>
        <v>26.741463749446513</v>
      </c>
      <c r="X18" s="311"/>
      <c r="Y18" s="310"/>
      <c r="Z18" s="310"/>
      <c r="AA18" s="310">
        <f>AA17/$D17*100</f>
        <v>5.7314018007883156</v>
      </c>
      <c r="AB18" s="309">
        <f>AB17/$D17*100</f>
        <v>32.472865550234829</v>
      </c>
      <c r="AC18" s="308"/>
      <c r="AD18" s="308">
        <f>AD17/$D17*100</f>
        <v>13.709729396274712</v>
      </c>
      <c r="AE18" s="343"/>
      <c r="AF18" s="307"/>
    </row>
    <row r="19" spans="1:32" ht="11.25" customHeight="1" x14ac:dyDescent="0.15">
      <c r="A19" s="321"/>
      <c r="B19" s="272">
        <v>59</v>
      </c>
      <c r="C19" s="280">
        <v>1984</v>
      </c>
      <c r="D19" s="303">
        <f>H19+M19+S19+AB19+AC19+AD19</f>
        <v>1201122</v>
      </c>
      <c r="E19" s="337"/>
      <c r="F19" s="327"/>
      <c r="G19" s="354"/>
      <c r="H19" s="324">
        <v>187326</v>
      </c>
      <c r="I19" s="337">
        <v>143515</v>
      </c>
      <c r="J19" s="327">
        <v>297700</v>
      </c>
      <c r="K19" s="338"/>
      <c r="L19" s="327">
        <v>15602</v>
      </c>
      <c r="M19" s="342">
        <f>SUM(I19:L19)</f>
        <v>456817</v>
      </c>
      <c r="N19" s="337"/>
      <c r="O19" s="327"/>
      <c r="P19" s="327"/>
      <c r="Q19" s="338"/>
      <c r="R19" s="327"/>
      <c r="S19" s="353"/>
      <c r="T19" s="337"/>
      <c r="U19" s="327"/>
      <c r="V19" s="327"/>
      <c r="W19" s="338">
        <v>332239</v>
      </c>
      <c r="X19" s="336"/>
      <c r="Y19" s="327"/>
      <c r="Z19" s="327"/>
      <c r="AA19" s="327">
        <v>74994</v>
      </c>
      <c r="AB19" s="342">
        <f>SUM(T19:AA19)</f>
        <v>407233</v>
      </c>
      <c r="AC19" s="323"/>
      <c r="AD19" s="323">
        <v>149746</v>
      </c>
      <c r="AE19" s="345"/>
      <c r="AF19" s="349">
        <v>1984</v>
      </c>
    </row>
    <row r="20" spans="1:32" ht="11.25" customHeight="1" x14ac:dyDescent="0.15">
      <c r="A20" s="320"/>
      <c r="B20" s="319"/>
      <c r="C20" s="348"/>
      <c r="D20" s="347"/>
      <c r="E20" s="352"/>
      <c r="F20" s="351"/>
      <c r="G20" s="351"/>
      <c r="H20" s="309">
        <f>H19/$D19*100</f>
        <v>15.595917816841254</v>
      </c>
      <c r="I20" s="312">
        <f>I19/$D19*100</f>
        <v>11.94841156851677</v>
      </c>
      <c r="J20" s="310">
        <f>J19/$D19*100</f>
        <v>24.785159209472475</v>
      </c>
      <c r="K20" s="311"/>
      <c r="L20" s="310">
        <f>L19/$D19*100</f>
        <v>1.2989521464097735</v>
      </c>
      <c r="M20" s="309">
        <f>M19/$D19*100</f>
        <v>38.032522924399018</v>
      </c>
      <c r="N20" s="312"/>
      <c r="O20" s="310"/>
      <c r="P20" s="310"/>
      <c r="Q20" s="311"/>
      <c r="R20" s="310"/>
      <c r="S20" s="309"/>
      <c r="T20" s="312"/>
      <c r="U20" s="310"/>
      <c r="V20" s="310"/>
      <c r="W20" s="313">
        <f>W19/$D19*100</f>
        <v>27.660720559610098</v>
      </c>
      <c r="X20" s="311"/>
      <c r="Y20" s="310"/>
      <c r="Z20" s="310"/>
      <c r="AA20" s="310">
        <f>AA19/$D19*100</f>
        <v>6.2436621758655653</v>
      </c>
      <c r="AB20" s="309">
        <f>AB19/$D19*100</f>
        <v>33.904382735475664</v>
      </c>
      <c r="AC20" s="308"/>
      <c r="AD20" s="308">
        <f>AD19/$D19*100</f>
        <v>12.467176523284063</v>
      </c>
      <c r="AE20" s="343"/>
      <c r="AF20" s="307"/>
    </row>
    <row r="21" spans="1:32" ht="11.25" customHeight="1" x14ac:dyDescent="0.15">
      <c r="A21" s="321"/>
      <c r="B21" s="272">
        <v>60</v>
      </c>
      <c r="C21" s="280">
        <v>1985</v>
      </c>
      <c r="D21" s="303">
        <f>H21+M21+S21+AB21+AC21+AD21</f>
        <v>1186442</v>
      </c>
      <c r="E21" s="337">
        <v>141502</v>
      </c>
      <c r="F21" s="327">
        <v>11378</v>
      </c>
      <c r="G21" s="327">
        <v>17354</v>
      </c>
      <c r="H21" s="324">
        <f>SUM(E21:G21)</f>
        <v>170234</v>
      </c>
      <c r="I21" s="337">
        <v>126425</v>
      </c>
      <c r="J21" s="327">
        <v>269144</v>
      </c>
      <c r="K21" s="338">
        <v>1498</v>
      </c>
      <c r="L21" s="327">
        <v>14630</v>
      </c>
      <c r="M21" s="342">
        <f>SUM(I21:L21)</f>
        <v>411697</v>
      </c>
      <c r="N21" s="337"/>
      <c r="O21" s="327"/>
      <c r="P21" s="327"/>
      <c r="Q21" s="338"/>
      <c r="R21" s="327"/>
      <c r="S21" s="353"/>
      <c r="T21" s="337">
        <v>52956</v>
      </c>
      <c r="U21" s="327"/>
      <c r="V21" s="327">
        <v>25057</v>
      </c>
      <c r="W21" s="338">
        <v>341422</v>
      </c>
      <c r="X21" s="336">
        <v>9967</v>
      </c>
      <c r="Y21" s="336"/>
      <c r="Z21" s="336"/>
      <c r="AA21" s="327">
        <v>26479</v>
      </c>
      <c r="AB21" s="342">
        <f>SUM(T21:AA21)</f>
        <v>455881</v>
      </c>
      <c r="AC21" s="323"/>
      <c r="AD21" s="323">
        <v>148630</v>
      </c>
      <c r="AE21" s="345"/>
      <c r="AF21" s="349">
        <v>1985</v>
      </c>
    </row>
    <row r="22" spans="1:32" ht="11.25" customHeight="1" x14ac:dyDescent="0.15">
      <c r="A22" s="320"/>
      <c r="B22" s="319"/>
      <c r="C22" s="348"/>
      <c r="D22" s="347"/>
      <c r="E22" s="312">
        <f>E21/$D21*100</f>
        <v>11.926583853235135</v>
      </c>
      <c r="F22" s="310">
        <f>F21/$D21*100</f>
        <v>0.95900178854086415</v>
      </c>
      <c r="G22" s="310">
        <f>G21/$D21*100</f>
        <v>1.4626926558567548</v>
      </c>
      <c r="H22" s="309">
        <f>H21/$D21*100</f>
        <v>14.348278297632755</v>
      </c>
      <c r="I22" s="312">
        <f>I21/$D21*100</f>
        <v>10.655809554955068</v>
      </c>
      <c r="J22" s="310">
        <f>J21/$D21*100</f>
        <v>22.68496900817739</v>
      </c>
      <c r="K22" s="311">
        <f>K21/$D21*100</f>
        <v>0.12625985931044248</v>
      </c>
      <c r="L22" s="310">
        <f>L21/$D21*100</f>
        <v>1.2330986259758168</v>
      </c>
      <c r="M22" s="309">
        <f>M21/$D21*100</f>
        <v>34.700137048418718</v>
      </c>
      <c r="N22" s="352"/>
      <c r="O22" s="351"/>
      <c r="P22" s="351"/>
      <c r="Q22" s="314"/>
      <c r="R22" s="351"/>
      <c r="S22" s="350"/>
      <c r="T22" s="312">
        <f>T21/$D21*100</f>
        <v>4.463429312178766</v>
      </c>
      <c r="U22" s="310"/>
      <c r="V22" s="310">
        <f>V21/$D21*100</f>
        <v>2.1119447895472345</v>
      </c>
      <c r="W22" s="311">
        <f>W21/$D21*100</f>
        <v>28.776965077096055</v>
      </c>
      <c r="X22" s="334">
        <f>X21/$D21*100</f>
        <v>0.84007477820239007</v>
      </c>
      <c r="Y22" s="334"/>
      <c r="Z22" s="334"/>
      <c r="AA22" s="310">
        <f>AA21/$D21*100</f>
        <v>2.2317989417097506</v>
      </c>
      <c r="AB22" s="309">
        <f>AB21/$D21*100</f>
        <v>38.424212898734197</v>
      </c>
      <c r="AC22" s="308"/>
      <c r="AD22" s="308">
        <f>AD21/$D21*100</f>
        <v>12.527371755214331</v>
      </c>
      <c r="AE22" s="343"/>
      <c r="AF22" s="307"/>
    </row>
    <row r="23" spans="1:32" ht="11.25" customHeight="1" x14ac:dyDescent="0.15">
      <c r="A23" s="321"/>
      <c r="B23" s="272">
        <v>61</v>
      </c>
      <c r="C23" s="280">
        <v>1986</v>
      </c>
      <c r="D23" s="303">
        <f>H23+M23+S23+AB23+AC23+AD23</f>
        <v>1199194</v>
      </c>
      <c r="E23" s="337">
        <v>140051</v>
      </c>
      <c r="F23" s="327">
        <v>10673</v>
      </c>
      <c r="G23" s="327">
        <v>14651</v>
      </c>
      <c r="H23" s="324">
        <f>SUM(E23:G23)</f>
        <v>165375</v>
      </c>
      <c r="I23" s="337">
        <v>110762</v>
      </c>
      <c r="J23" s="327">
        <v>264643</v>
      </c>
      <c r="K23" s="338">
        <v>1619</v>
      </c>
      <c r="L23" s="327">
        <v>14977</v>
      </c>
      <c r="M23" s="342">
        <f>SUM(I23:L23)</f>
        <v>392001</v>
      </c>
      <c r="N23" s="337"/>
      <c r="O23" s="327"/>
      <c r="P23" s="327"/>
      <c r="Q23" s="338"/>
      <c r="R23" s="327"/>
      <c r="S23" s="353"/>
      <c r="T23" s="337">
        <v>64038</v>
      </c>
      <c r="U23" s="327"/>
      <c r="V23" s="327">
        <v>27923</v>
      </c>
      <c r="W23" s="338">
        <v>353615</v>
      </c>
      <c r="X23" s="336">
        <v>10999</v>
      </c>
      <c r="Y23" s="336"/>
      <c r="Z23" s="336"/>
      <c r="AA23" s="327">
        <v>20259</v>
      </c>
      <c r="AB23" s="342">
        <f>SUM(T23:AA23)</f>
        <v>476834</v>
      </c>
      <c r="AC23" s="323"/>
      <c r="AD23" s="323">
        <v>164984</v>
      </c>
      <c r="AE23" s="345"/>
      <c r="AF23" s="349">
        <v>1986</v>
      </c>
    </row>
    <row r="24" spans="1:32" ht="11.25" customHeight="1" x14ac:dyDescent="0.15">
      <c r="A24" s="320"/>
      <c r="B24" s="319"/>
      <c r="C24" s="348"/>
      <c r="D24" s="347"/>
      <c r="E24" s="312">
        <f>E23/$D23*100</f>
        <v>11.678760901071888</v>
      </c>
      <c r="F24" s="310">
        <f>F23/$D23*100</f>
        <v>0.89001445971210669</v>
      </c>
      <c r="G24" s="310">
        <f>G23/$D23*100</f>
        <v>1.2217372668642439</v>
      </c>
      <c r="H24" s="309">
        <f>H23/$D23*100</f>
        <v>13.790512627648239</v>
      </c>
      <c r="I24" s="312">
        <f>I23/$D23*100</f>
        <v>9.2363704288046797</v>
      </c>
      <c r="J24" s="310">
        <f>J23/$D23*100</f>
        <v>22.068405945993728</v>
      </c>
      <c r="K24" s="311">
        <f>K23/$D23*100</f>
        <v>0.13500734660113375</v>
      </c>
      <c r="L24" s="310">
        <f>L23/$D23*100</f>
        <v>1.2489221927394567</v>
      </c>
      <c r="M24" s="309">
        <f>M23/$D23*100</f>
        <v>32.688705914139</v>
      </c>
      <c r="N24" s="352"/>
      <c r="O24" s="351"/>
      <c r="P24" s="351"/>
      <c r="Q24" s="314"/>
      <c r="R24" s="351"/>
      <c r="S24" s="350"/>
      <c r="T24" s="312">
        <f>T23/$D23*100</f>
        <v>5.3400867582726397</v>
      </c>
      <c r="U24" s="310"/>
      <c r="V24" s="310">
        <f>V23/$D23*100</f>
        <v>2.3284806294894738</v>
      </c>
      <c r="W24" s="311">
        <f>W23/$D23*100</f>
        <v>29.487722587004271</v>
      </c>
      <c r="X24" s="334">
        <f>X23/$D23*100</f>
        <v>0.9171993855873195</v>
      </c>
      <c r="Y24" s="334"/>
      <c r="Z24" s="334"/>
      <c r="AA24" s="310">
        <f>AA23/$D23*100</f>
        <v>1.6893847033924454</v>
      </c>
      <c r="AB24" s="309">
        <f>AB23/$D23*100</f>
        <v>39.762874063746153</v>
      </c>
      <c r="AC24" s="308"/>
      <c r="AD24" s="308">
        <f>AD23/$D23*100</f>
        <v>13.757907394466617</v>
      </c>
      <c r="AE24" s="343"/>
      <c r="AF24" s="307"/>
    </row>
    <row r="25" spans="1:32" ht="11.25" customHeight="1" x14ac:dyDescent="0.15">
      <c r="A25" s="321"/>
      <c r="B25" s="272">
        <v>62</v>
      </c>
      <c r="C25" s="280">
        <v>1987</v>
      </c>
      <c r="D25" s="303">
        <f>H25+M25+S25+AB25+AC25+AD25</f>
        <v>1195286</v>
      </c>
      <c r="E25" s="337">
        <v>145708</v>
      </c>
      <c r="F25" s="327">
        <v>10831</v>
      </c>
      <c r="G25" s="327">
        <v>11173</v>
      </c>
      <c r="H25" s="324">
        <f>SUM(E25:G25)</f>
        <v>167712</v>
      </c>
      <c r="I25" s="337">
        <v>101457</v>
      </c>
      <c r="J25" s="327">
        <v>248336</v>
      </c>
      <c r="K25" s="338">
        <v>4302</v>
      </c>
      <c r="L25" s="327">
        <v>14025</v>
      </c>
      <c r="M25" s="342">
        <f>SUM(I25:L25)</f>
        <v>368120</v>
      </c>
      <c r="N25" s="337"/>
      <c r="O25" s="327"/>
      <c r="P25" s="327"/>
      <c r="Q25" s="338"/>
      <c r="R25" s="327"/>
      <c r="S25" s="353"/>
      <c r="T25" s="337">
        <v>60159</v>
      </c>
      <c r="U25" s="327"/>
      <c r="V25" s="327">
        <v>27681</v>
      </c>
      <c r="W25" s="338">
        <v>361788</v>
      </c>
      <c r="X25" s="336">
        <v>9985</v>
      </c>
      <c r="Y25" s="336"/>
      <c r="Z25" s="336"/>
      <c r="AA25" s="327">
        <v>27445</v>
      </c>
      <c r="AB25" s="342">
        <f>SUM(T25:AA25)</f>
        <v>487058</v>
      </c>
      <c r="AC25" s="323"/>
      <c r="AD25" s="323">
        <v>172396</v>
      </c>
      <c r="AE25" s="345"/>
      <c r="AF25" s="349">
        <v>1987</v>
      </c>
    </row>
    <row r="26" spans="1:32" ht="11.25" customHeight="1" x14ac:dyDescent="0.15">
      <c r="A26" s="320"/>
      <c r="B26" s="319"/>
      <c r="C26" s="348"/>
      <c r="D26" s="347"/>
      <c r="E26" s="312">
        <f>E25/$D25*100</f>
        <v>12.190220583190968</v>
      </c>
      <c r="F26" s="310">
        <f>F25/$D25*100</f>
        <v>0.90614296494730129</v>
      </c>
      <c r="G26" s="310">
        <f>G25/$D25*100</f>
        <v>0.93475536398820025</v>
      </c>
      <c r="H26" s="309">
        <f>H25/$D25*100</f>
        <v>14.03111891212647</v>
      </c>
      <c r="I26" s="312">
        <f>I25/$D25*100</f>
        <v>8.4880940628435368</v>
      </c>
      <c r="J26" s="310">
        <f>J25/$D25*100</f>
        <v>20.776282831054658</v>
      </c>
      <c r="K26" s="311">
        <f>K25/$D25*100</f>
        <v>0.35991386161972949</v>
      </c>
      <c r="L26" s="310">
        <f>L25/$D25*100</f>
        <v>1.1733593466333581</v>
      </c>
      <c r="M26" s="309">
        <f>M25/$D25*100</f>
        <v>30.797650102151287</v>
      </c>
      <c r="N26" s="352"/>
      <c r="O26" s="351"/>
      <c r="P26" s="351"/>
      <c r="Q26" s="314"/>
      <c r="R26" s="351"/>
      <c r="S26" s="350"/>
      <c r="T26" s="312">
        <f>T25/$D25*100</f>
        <v>5.0330213856767338</v>
      </c>
      <c r="U26" s="310"/>
      <c r="V26" s="310">
        <f>V25/$D25*100</f>
        <v>2.3158474206173252</v>
      </c>
      <c r="W26" s="311">
        <f>W25/$D25*100</f>
        <v>30.267902409967157</v>
      </c>
      <c r="X26" s="334">
        <f>X25/$D25*100</f>
        <v>0.83536492521455119</v>
      </c>
      <c r="Y26" s="334"/>
      <c r="Z26" s="334"/>
      <c r="AA26" s="310">
        <f>AA25/$D25*100</f>
        <v>2.2961031920393946</v>
      </c>
      <c r="AB26" s="309">
        <f>AB25/$D25*100</f>
        <v>40.748239333515158</v>
      </c>
      <c r="AC26" s="308"/>
      <c r="AD26" s="308">
        <f>AD25/$D25*100</f>
        <v>14.422991652207088</v>
      </c>
      <c r="AE26" s="343"/>
      <c r="AF26" s="307"/>
    </row>
    <row r="27" spans="1:32" ht="11.25" customHeight="1" x14ac:dyDescent="0.15">
      <c r="A27" s="321"/>
      <c r="B27" s="272">
        <v>63</v>
      </c>
      <c r="C27" s="280">
        <v>1988</v>
      </c>
      <c r="D27" s="303">
        <f>H27+M27+S27+AB27+AC27+AD27</f>
        <v>1198200</v>
      </c>
      <c r="E27" s="337">
        <v>148856</v>
      </c>
      <c r="F27" s="327">
        <v>8786</v>
      </c>
      <c r="G27" s="327">
        <v>11100</v>
      </c>
      <c r="H27" s="324">
        <f>SUM(E27:G27)</f>
        <v>168742</v>
      </c>
      <c r="I27" s="337">
        <v>91482</v>
      </c>
      <c r="J27" s="327">
        <v>239454</v>
      </c>
      <c r="K27" s="338">
        <v>3956</v>
      </c>
      <c r="L27" s="327">
        <v>13297</v>
      </c>
      <c r="M27" s="342">
        <f>SUM(I27:L27)</f>
        <v>348189</v>
      </c>
      <c r="N27" s="337"/>
      <c r="O27" s="327"/>
      <c r="P27" s="327"/>
      <c r="Q27" s="338"/>
      <c r="R27" s="327"/>
      <c r="S27" s="353"/>
      <c r="T27" s="337">
        <v>56697</v>
      </c>
      <c r="U27" s="327"/>
      <c r="V27" s="327">
        <v>37523</v>
      </c>
      <c r="W27" s="338">
        <v>364917</v>
      </c>
      <c r="X27" s="336">
        <v>10204</v>
      </c>
      <c r="Y27" s="336"/>
      <c r="Z27" s="336"/>
      <c r="AA27" s="327">
        <v>24455</v>
      </c>
      <c r="AB27" s="342">
        <f>SUM(T27:AA27)</f>
        <v>493796</v>
      </c>
      <c r="AC27" s="323"/>
      <c r="AD27" s="323">
        <v>187473</v>
      </c>
      <c r="AE27" s="345"/>
      <c r="AF27" s="349">
        <v>1988</v>
      </c>
    </row>
    <row r="28" spans="1:32" ht="11.25" customHeight="1" x14ac:dyDescent="0.15">
      <c r="A28" s="320"/>
      <c r="B28" s="319"/>
      <c r="C28" s="348"/>
      <c r="D28" s="347"/>
      <c r="E28" s="312">
        <f>E27/$D27*100</f>
        <v>12.42330161909531</v>
      </c>
      <c r="F28" s="310">
        <f>F27/$D27*100</f>
        <v>0.7332665665164414</v>
      </c>
      <c r="G28" s="310">
        <f>G27/$D27*100</f>
        <v>0.92638958437656482</v>
      </c>
      <c r="H28" s="309">
        <f>H27/$D27*100</f>
        <v>14.082957769988317</v>
      </c>
      <c r="I28" s="312">
        <f>I27/$D27*100</f>
        <v>7.6349524286429649</v>
      </c>
      <c r="J28" s="310">
        <f>J27/$D27*100</f>
        <v>19.984476715072606</v>
      </c>
      <c r="K28" s="311">
        <f>K27/$D27*100</f>
        <v>0.33016190953096314</v>
      </c>
      <c r="L28" s="310">
        <f>L27/$D27*100</f>
        <v>1.1097479552662326</v>
      </c>
      <c r="M28" s="309">
        <f>M27/$D27*100</f>
        <v>29.059339008512769</v>
      </c>
      <c r="N28" s="352"/>
      <c r="O28" s="351"/>
      <c r="P28" s="351"/>
      <c r="Q28" s="314"/>
      <c r="R28" s="351"/>
      <c r="S28" s="350"/>
      <c r="T28" s="312">
        <f>T27/$D27*100</f>
        <v>4.7318477716574856</v>
      </c>
      <c r="U28" s="310"/>
      <c r="V28" s="310">
        <f>V27/$D27*100</f>
        <v>3.1316140877983645</v>
      </c>
      <c r="W28" s="311">
        <f>W27/$D27*100</f>
        <v>30.455433149724588</v>
      </c>
      <c r="X28" s="334">
        <f>X27/$D27*100</f>
        <v>0.85161074945751969</v>
      </c>
      <c r="Y28" s="334"/>
      <c r="Z28" s="334"/>
      <c r="AA28" s="310">
        <f>AA27/$D27*100</f>
        <v>2.0409781338674682</v>
      </c>
      <c r="AB28" s="309">
        <f>AB27/$D27*100</f>
        <v>41.211483892505427</v>
      </c>
      <c r="AC28" s="308"/>
      <c r="AD28" s="308">
        <f>AD27/$D27*100</f>
        <v>15.646219328993491</v>
      </c>
      <c r="AE28" s="343"/>
      <c r="AF28" s="307"/>
    </row>
    <row r="29" spans="1:32" ht="11.25" customHeight="1" x14ac:dyDescent="0.15">
      <c r="A29" s="306" t="s">
        <v>47</v>
      </c>
      <c r="B29" s="305" t="s">
        <v>46</v>
      </c>
      <c r="C29" s="280">
        <v>1989</v>
      </c>
      <c r="D29" s="303">
        <f>H29+M29+S29+AB29+AC29+AD29</f>
        <v>1197279</v>
      </c>
      <c r="E29" s="337">
        <v>150000</v>
      </c>
      <c r="F29" s="327">
        <v>8056</v>
      </c>
      <c r="G29" s="327">
        <v>10532</v>
      </c>
      <c r="H29" s="324">
        <f>SUM(E29:G29)</f>
        <v>168588</v>
      </c>
      <c r="I29" s="337">
        <v>81984</v>
      </c>
      <c r="J29" s="327">
        <v>225137</v>
      </c>
      <c r="K29" s="338">
        <v>2697</v>
      </c>
      <c r="L29" s="327">
        <v>14594</v>
      </c>
      <c r="M29" s="342">
        <f>SUM(I29:L29)</f>
        <v>324412</v>
      </c>
      <c r="N29" s="337"/>
      <c r="O29" s="327"/>
      <c r="P29" s="327"/>
      <c r="Q29" s="338"/>
      <c r="R29" s="327"/>
      <c r="S29" s="353"/>
      <c r="T29" s="337">
        <v>64206</v>
      </c>
      <c r="U29" s="327"/>
      <c r="V29" s="327">
        <v>46236</v>
      </c>
      <c r="W29" s="338">
        <v>366872</v>
      </c>
      <c r="X29" s="336">
        <v>10388</v>
      </c>
      <c r="Y29" s="336"/>
      <c r="Z29" s="336"/>
      <c r="AA29" s="327">
        <v>27398</v>
      </c>
      <c r="AB29" s="342">
        <f>SUM(T29:AA29)</f>
        <v>515100</v>
      </c>
      <c r="AC29" s="323"/>
      <c r="AD29" s="323">
        <v>189179</v>
      </c>
      <c r="AE29" s="345"/>
      <c r="AF29" s="349">
        <v>1989</v>
      </c>
    </row>
    <row r="30" spans="1:32" ht="11.25" customHeight="1" x14ac:dyDescent="0.15">
      <c r="A30" s="320"/>
      <c r="B30" s="319"/>
      <c r="C30" s="348"/>
      <c r="D30" s="347"/>
      <c r="E30" s="312">
        <f>E29/$D29*100</f>
        <v>12.528408165515307</v>
      </c>
      <c r="F30" s="310">
        <f>F29/$D29*100</f>
        <v>0.67285904120927531</v>
      </c>
      <c r="G30" s="310">
        <f>G29/$D29*100</f>
        <v>0.87966129866138143</v>
      </c>
      <c r="H30" s="309">
        <f>H29/$D29*100</f>
        <v>14.080928505385963</v>
      </c>
      <c r="I30" s="312">
        <f>I29/$D29*100</f>
        <v>6.8475267669440454</v>
      </c>
      <c r="J30" s="310">
        <f>J29/$D29*100</f>
        <v>18.804054861064127</v>
      </c>
      <c r="K30" s="311">
        <f>K29/$D29*100</f>
        <v>0.22526077881596518</v>
      </c>
      <c r="L30" s="310">
        <f>L29/$D29*100</f>
        <v>1.2189305917835358</v>
      </c>
      <c r="M30" s="309">
        <f>M29/$D29*100</f>
        <v>27.095772998607675</v>
      </c>
      <c r="N30" s="352"/>
      <c r="O30" s="351"/>
      <c r="P30" s="351"/>
      <c r="Q30" s="314"/>
      <c r="R30" s="351"/>
      <c r="S30" s="350"/>
      <c r="T30" s="312">
        <f>T29/$D29*100</f>
        <v>5.3626598311671714</v>
      </c>
      <c r="U30" s="310"/>
      <c r="V30" s="310">
        <f>V29/$D29*100</f>
        <v>3.861756532938438</v>
      </c>
      <c r="W30" s="311">
        <f>W29/$D29*100</f>
        <v>30.642147736659542</v>
      </c>
      <c r="X30" s="334">
        <f>X29/$D29*100</f>
        <v>0.86763402682248669</v>
      </c>
      <c r="Y30" s="334"/>
      <c r="Z30" s="334"/>
      <c r="AA30" s="310">
        <f>AA29/$D29*100</f>
        <v>2.2883555127919224</v>
      </c>
      <c r="AB30" s="309">
        <f>AB29/$D29*100</f>
        <v>43.022553640379563</v>
      </c>
      <c r="AC30" s="308"/>
      <c r="AD30" s="308">
        <f>AD29/$D29*100</f>
        <v>15.8007448556268</v>
      </c>
      <c r="AE30" s="343"/>
      <c r="AF30" s="307"/>
    </row>
    <row r="31" spans="1:32" ht="11.25" customHeight="1" x14ac:dyDescent="0.15">
      <c r="A31" s="321"/>
      <c r="B31" s="272">
        <v>2</v>
      </c>
      <c r="C31" s="280">
        <v>1990</v>
      </c>
      <c r="D31" s="303">
        <f>H31+M31+S31+AB31+AC31+AD31</f>
        <v>1176187</v>
      </c>
      <c r="E31" s="337">
        <v>150290</v>
      </c>
      <c r="F31" s="327">
        <v>6312</v>
      </c>
      <c r="G31" s="327">
        <v>9681</v>
      </c>
      <c r="H31" s="324">
        <f>SUM(E31:G31)</f>
        <v>166283</v>
      </c>
      <c r="I31" s="337">
        <v>72498</v>
      </c>
      <c r="J31" s="327">
        <v>214658</v>
      </c>
      <c r="K31" s="338">
        <v>3607</v>
      </c>
      <c r="L31" s="327">
        <v>12910</v>
      </c>
      <c r="M31" s="342">
        <f>SUM(I31:L31)</f>
        <v>303673</v>
      </c>
      <c r="N31" s="337"/>
      <c r="O31" s="327"/>
      <c r="P31" s="327"/>
      <c r="Q31" s="338"/>
      <c r="R31" s="327"/>
      <c r="S31" s="353"/>
      <c r="T31" s="337">
        <v>66900</v>
      </c>
      <c r="U31" s="327"/>
      <c r="V31" s="327">
        <v>58110</v>
      </c>
      <c r="W31" s="338">
        <v>339614</v>
      </c>
      <c r="X31" s="336">
        <v>14995</v>
      </c>
      <c r="Y31" s="336"/>
      <c r="Z31" s="336"/>
      <c r="AA31" s="327">
        <v>21230</v>
      </c>
      <c r="AB31" s="342">
        <f>SUM(T31:AA31)</f>
        <v>500849</v>
      </c>
      <c r="AC31" s="323"/>
      <c r="AD31" s="323">
        <v>205382</v>
      </c>
      <c r="AE31" s="345"/>
      <c r="AF31" s="349">
        <v>1990</v>
      </c>
    </row>
    <row r="32" spans="1:32" ht="11.25" customHeight="1" x14ac:dyDescent="0.15">
      <c r="A32" s="320"/>
      <c r="B32" s="319"/>
      <c r="C32" s="348"/>
      <c r="D32" s="347"/>
      <c r="E32" s="312">
        <f>E31/$D31*100</f>
        <v>12.777730071833815</v>
      </c>
      <c r="F32" s="310">
        <f>F31/$D31*100</f>
        <v>0.53664935932806612</v>
      </c>
      <c r="G32" s="310">
        <f>G31/$D31*100</f>
        <v>0.82308340425459559</v>
      </c>
      <c r="H32" s="309">
        <f>H31/$D31*100</f>
        <v>14.137462835416478</v>
      </c>
      <c r="I32" s="312">
        <f>I31/$D31*100</f>
        <v>6.1638157877956488</v>
      </c>
      <c r="J32" s="310">
        <f>J31/$D31*100</f>
        <v>18.250329241863753</v>
      </c>
      <c r="K32" s="311">
        <f>K31/$D31*100</f>
        <v>0.3066689225437792</v>
      </c>
      <c r="L32" s="310">
        <f>L31/$D31*100</f>
        <v>1.0976145799945076</v>
      </c>
      <c r="M32" s="309">
        <f>M31/$D31*100</f>
        <v>25.818428532197686</v>
      </c>
      <c r="N32" s="352"/>
      <c r="O32" s="351"/>
      <c r="P32" s="351"/>
      <c r="Q32" s="314"/>
      <c r="R32" s="351"/>
      <c r="S32" s="350"/>
      <c r="T32" s="312">
        <f>T31/$D31*100</f>
        <v>5.6878710613193304</v>
      </c>
      <c r="U32" s="310"/>
      <c r="V32" s="310">
        <f>V31/$D31*100</f>
        <v>4.9405409173881365</v>
      </c>
      <c r="W32" s="311">
        <f>W31/$D31*100</f>
        <v>28.874150113884951</v>
      </c>
      <c r="X32" s="334">
        <f>X31/$D31*100</f>
        <v>1.2748823103809173</v>
      </c>
      <c r="Y32" s="334"/>
      <c r="Z32" s="334"/>
      <c r="AA32" s="310">
        <f>AA31/$D31*100</f>
        <v>1.8049850916563439</v>
      </c>
      <c r="AB32" s="309">
        <f>AB31/$D31*100</f>
        <v>42.582429494629679</v>
      </c>
      <c r="AC32" s="308"/>
      <c r="AD32" s="308">
        <f>AD31/$D31*100</f>
        <v>17.461679137756157</v>
      </c>
      <c r="AE32" s="343"/>
      <c r="AF32" s="307"/>
    </row>
    <row r="33" spans="1:32" ht="11.25" customHeight="1" x14ac:dyDescent="0.15">
      <c r="A33" s="321"/>
      <c r="B33" s="272">
        <v>3</v>
      </c>
      <c r="C33" s="280">
        <v>1991</v>
      </c>
      <c r="D33" s="303">
        <f>H33+M33+S33+AB33+AC33+AD33</f>
        <v>1175254</v>
      </c>
      <c r="E33" s="337">
        <v>145439</v>
      </c>
      <c r="F33" s="327">
        <v>6047</v>
      </c>
      <c r="G33" s="327">
        <v>11588</v>
      </c>
      <c r="H33" s="324">
        <f>SUM(E33:G33)</f>
        <v>163074</v>
      </c>
      <c r="I33" s="337">
        <v>66142</v>
      </c>
      <c r="J33" s="327">
        <v>200894</v>
      </c>
      <c r="K33" s="338">
        <v>3542</v>
      </c>
      <c r="L33" s="327">
        <v>12567</v>
      </c>
      <c r="M33" s="342">
        <f>SUM(I33:L33)</f>
        <v>283145</v>
      </c>
      <c r="N33" s="337"/>
      <c r="O33" s="327"/>
      <c r="P33" s="327"/>
      <c r="Q33" s="338"/>
      <c r="R33" s="327"/>
      <c r="S33" s="353"/>
      <c r="T33" s="337">
        <v>67008</v>
      </c>
      <c r="U33" s="327"/>
      <c r="V33" s="327">
        <v>68486</v>
      </c>
      <c r="W33" s="338">
        <v>342742</v>
      </c>
      <c r="X33" s="336">
        <v>12592</v>
      </c>
      <c r="Y33" s="336"/>
      <c r="Z33" s="336"/>
      <c r="AA33" s="327">
        <v>21396</v>
      </c>
      <c r="AB33" s="342">
        <f>SUM(T33:AA33)</f>
        <v>512224</v>
      </c>
      <c r="AC33" s="323"/>
      <c r="AD33" s="323">
        <v>216811</v>
      </c>
      <c r="AE33" s="345"/>
      <c r="AF33" s="349">
        <v>1991</v>
      </c>
    </row>
    <row r="34" spans="1:32" ht="11.25" customHeight="1" x14ac:dyDescent="0.15">
      <c r="A34" s="320"/>
      <c r="B34" s="319"/>
      <c r="C34" s="348"/>
      <c r="D34" s="347"/>
      <c r="E34" s="312">
        <f>E33/$D33*100</f>
        <v>12.375112103426153</v>
      </c>
      <c r="F34" s="310">
        <f>F33/$D33*100</f>
        <v>0.51452707244561602</v>
      </c>
      <c r="G34" s="310">
        <f>G33/$D33*100</f>
        <v>0.98599962220932669</v>
      </c>
      <c r="H34" s="309">
        <f>H33/$D33*100</f>
        <v>13.875638798081097</v>
      </c>
      <c r="I34" s="312">
        <f>I33/$D33*100</f>
        <v>5.627889800843052</v>
      </c>
      <c r="J34" s="310">
        <f>J33/$D33*100</f>
        <v>17.093666560590307</v>
      </c>
      <c r="K34" s="311">
        <f>K33/$D33*100</f>
        <v>0.3013816587733375</v>
      </c>
      <c r="L34" s="310">
        <f>L33/$D33*100</f>
        <v>1.0693007639199696</v>
      </c>
      <c r="M34" s="309">
        <f>M33/$D33*100</f>
        <v>24.092238784126664</v>
      </c>
      <c r="N34" s="352"/>
      <c r="O34" s="351"/>
      <c r="P34" s="351"/>
      <c r="Q34" s="314"/>
      <c r="R34" s="351"/>
      <c r="S34" s="350"/>
      <c r="T34" s="312">
        <f>T33/$D33*100</f>
        <v>5.7015759997413324</v>
      </c>
      <c r="U34" s="310"/>
      <c r="V34" s="310">
        <f>V33/$D33*100</f>
        <v>5.8273360482074512</v>
      </c>
      <c r="W34" s="311">
        <f>W33/$D33*100</f>
        <v>29.163227693758113</v>
      </c>
      <c r="X34" s="334">
        <f>X33/$D33*100</f>
        <v>1.0714279636572179</v>
      </c>
      <c r="Y34" s="334"/>
      <c r="Z34" s="334"/>
      <c r="AA34" s="310">
        <f>AA33/$D33*100</f>
        <v>1.8205426231265753</v>
      </c>
      <c r="AB34" s="309">
        <f>AB33/$D33*100</f>
        <v>43.584110328490695</v>
      </c>
      <c r="AC34" s="308"/>
      <c r="AD34" s="308">
        <f>AD33/$D33*100</f>
        <v>18.448012089301546</v>
      </c>
      <c r="AE34" s="343"/>
      <c r="AF34" s="307"/>
    </row>
    <row r="35" spans="1:32" ht="11.25" customHeight="1" x14ac:dyDescent="0.15">
      <c r="A35" s="321"/>
      <c r="B35" s="272">
        <v>4</v>
      </c>
      <c r="C35" s="280">
        <v>1992</v>
      </c>
      <c r="D35" s="303">
        <f>H35+M35+S35+AB35+AC35+AD35</f>
        <v>1183136</v>
      </c>
      <c r="E35" s="337">
        <v>139443</v>
      </c>
      <c r="F35" s="327">
        <v>5874</v>
      </c>
      <c r="G35" s="327">
        <v>12876</v>
      </c>
      <c r="H35" s="324">
        <f>SUM(E35:G35)</f>
        <v>158193</v>
      </c>
      <c r="I35" s="337">
        <v>61221</v>
      </c>
      <c r="J35" s="327">
        <v>190814</v>
      </c>
      <c r="K35" s="338">
        <v>4303</v>
      </c>
      <c r="L35" s="327">
        <v>12837</v>
      </c>
      <c r="M35" s="342">
        <f>SUM(I35:L35)</f>
        <v>269175</v>
      </c>
      <c r="N35" s="337"/>
      <c r="O35" s="327"/>
      <c r="P35" s="327"/>
      <c r="Q35" s="338"/>
      <c r="R35" s="327"/>
      <c r="S35" s="353"/>
      <c r="T35" s="337">
        <v>67064</v>
      </c>
      <c r="U35" s="327"/>
      <c r="V35" s="327">
        <v>84126</v>
      </c>
      <c r="W35" s="338">
        <v>353590</v>
      </c>
      <c r="X35" s="336">
        <v>12599</v>
      </c>
      <c r="Y35" s="336"/>
      <c r="Z35" s="336"/>
      <c r="AA35" s="327">
        <v>21568</v>
      </c>
      <c r="AB35" s="342">
        <f>SUM(T35:AA35)</f>
        <v>538947</v>
      </c>
      <c r="AC35" s="323"/>
      <c r="AD35" s="323">
        <v>216821</v>
      </c>
      <c r="AE35" s="345"/>
      <c r="AF35" s="349">
        <v>1992</v>
      </c>
    </row>
    <row r="36" spans="1:32" ht="11.25" customHeight="1" x14ac:dyDescent="0.15">
      <c r="A36" s="320"/>
      <c r="B36" s="319"/>
      <c r="C36" s="348"/>
      <c r="D36" s="347"/>
      <c r="E36" s="312">
        <f>E35/$D35*100</f>
        <v>11.785880913098747</v>
      </c>
      <c r="F36" s="310">
        <f>F35/$D35*100</f>
        <v>0.49647715900792472</v>
      </c>
      <c r="G36" s="310">
        <f>G35/$D35*100</f>
        <v>1.0882941606036838</v>
      </c>
      <c r="H36" s="309">
        <f>H35/$D35*100</f>
        <v>13.370652232710356</v>
      </c>
      <c r="I36" s="312">
        <f>I35/$D35*100</f>
        <v>5.1744685310902554</v>
      </c>
      <c r="J36" s="310">
        <f>J35/$D35*100</f>
        <v>16.127816244286372</v>
      </c>
      <c r="K36" s="311">
        <f>K35/$D35*100</f>
        <v>0.36369445270873341</v>
      </c>
      <c r="L36" s="310">
        <f>L35/$D35*100</f>
        <v>1.0849978362588917</v>
      </c>
      <c r="M36" s="309">
        <f>M35/$D35*100</f>
        <v>22.750977064344251</v>
      </c>
      <c r="N36" s="352"/>
      <c r="O36" s="351"/>
      <c r="P36" s="351"/>
      <c r="Q36" s="314"/>
      <c r="R36" s="351"/>
      <c r="S36" s="350"/>
      <c r="T36" s="312">
        <f>T35/$D35*100</f>
        <v>5.668325534849755</v>
      </c>
      <c r="U36" s="310"/>
      <c r="V36" s="310">
        <f>V35/$D35*100</f>
        <v>7.110425175127796</v>
      </c>
      <c r="W36" s="311">
        <f>W35/$D35*100</f>
        <v>29.885828848078326</v>
      </c>
      <c r="X36" s="334">
        <f>X35/$D35*100</f>
        <v>1.0648818056419549</v>
      </c>
      <c r="Y36" s="334"/>
      <c r="Z36" s="334"/>
      <c r="AA36" s="310">
        <f>AA35/$D35*100</f>
        <v>1.8229518838071026</v>
      </c>
      <c r="AB36" s="309">
        <f>AB35/$D35*100</f>
        <v>45.552413247504937</v>
      </c>
      <c r="AC36" s="308"/>
      <c r="AD36" s="308">
        <f>AD35/$D35*100</f>
        <v>18.325957455440456</v>
      </c>
      <c r="AE36" s="343"/>
      <c r="AF36" s="307"/>
    </row>
    <row r="37" spans="1:32" ht="11.25" customHeight="1" x14ac:dyDescent="0.15">
      <c r="A37" s="321"/>
      <c r="B37" s="272">
        <v>5</v>
      </c>
      <c r="C37" s="280">
        <v>1993</v>
      </c>
      <c r="D37" s="303">
        <f>H37+M37+S37+AB37+AC37+AD37</f>
        <v>1166653</v>
      </c>
      <c r="E37" s="337">
        <v>129197</v>
      </c>
      <c r="F37" s="327">
        <v>6992</v>
      </c>
      <c r="G37" s="327">
        <v>12110</v>
      </c>
      <c r="H37" s="324">
        <f>SUM(E37:G37)</f>
        <v>148299</v>
      </c>
      <c r="I37" s="337">
        <v>38056</v>
      </c>
      <c r="J37" s="327">
        <v>188350</v>
      </c>
      <c r="K37" s="338">
        <v>3930</v>
      </c>
      <c r="L37" s="327">
        <v>13408</v>
      </c>
      <c r="M37" s="342">
        <f>SUM(I37:L37)</f>
        <v>243744</v>
      </c>
      <c r="N37" s="337"/>
      <c r="O37" s="327"/>
      <c r="P37" s="327"/>
      <c r="Q37" s="338"/>
      <c r="R37" s="327"/>
      <c r="S37" s="353"/>
      <c r="T37" s="337">
        <v>71698</v>
      </c>
      <c r="U37" s="327"/>
      <c r="V37" s="327">
        <v>95512</v>
      </c>
      <c r="W37" s="338">
        <v>340335</v>
      </c>
      <c r="X37" s="336">
        <v>15979</v>
      </c>
      <c r="Y37" s="336"/>
      <c r="Z37" s="336"/>
      <c r="AA37" s="327">
        <v>19152</v>
      </c>
      <c r="AB37" s="342">
        <f>SUM(T37:AA37)</f>
        <v>542676</v>
      </c>
      <c r="AC37" s="323"/>
      <c r="AD37" s="323">
        <v>231934</v>
      </c>
      <c r="AE37" s="345"/>
      <c r="AF37" s="349">
        <v>1993</v>
      </c>
    </row>
    <row r="38" spans="1:32" ht="11.25" customHeight="1" x14ac:dyDescent="0.15">
      <c r="A38" s="320"/>
      <c r="B38" s="319"/>
      <c r="C38" s="348"/>
      <c r="D38" s="347"/>
      <c r="E38" s="312">
        <f>E37/$D37*100</f>
        <v>11.074158297282912</v>
      </c>
      <c r="F38" s="310">
        <f>F37/$D37*100</f>
        <v>0.59932130633530278</v>
      </c>
      <c r="G38" s="310">
        <f>G37/$D37*100</f>
        <v>1.0380121595710121</v>
      </c>
      <c r="H38" s="309">
        <f>H37/$D37*100</f>
        <v>12.711491763189226</v>
      </c>
      <c r="I38" s="312">
        <f>I37/$D37*100</f>
        <v>3.2619810689210929</v>
      </c>
      <c r="J38" s="310">
        <f>J37/$D37*100</f>
        <v>16.144474835276643</v>
      </c>
      <c r="K38" s="311">
        <f>K37/$D37*100</f>
        <v>0.33686108894418476</v>
      </c>
      <c r="L38" s="310">
        <f>L37/$D37*100</f>
        <v>1.1492706057413815</v>
      </c>
      <c r="M38" s="309">
        <f>M37/$D37*100</f>
        <v>20.892587598883299</v>
      </c>
      <c r="N38" s="352"/>
      <c r="O38" s="351"/>
      <c r="P38" s="351"/>
      <c r="Q38" s="314"/>
      <c r="R38" s="351"/>
      <c r="S38" s="350"/>
      <c r="T38" s="312">
        <f>T37/$D37*100</f>
        <v>6.1456148486310838</v>
      </c>
      <c r="U38" s="310"/>
      <c r="V38" s="310">
        <f>V37/$D37*100</f>
        <v>8.1868387601111898</v>
      </c>
      <c r="W38" s="311">
        <f>W37/$D37*100</f>
        <v>29.171913156696977</v>
      </c>
      <c r="X38" s="334">
        <f>X37/$D37*100</f>
        <v>1.3696446158369284</v>
      </c>
      <c r="Y38" s="334"/>
      <c r="Z38" s="334"/>
      <c r="AA38" s="310">
        <f>AA37/$D37*100</f>
        <v>1.641619230396699</v>
      </c>
      <c r="AB38" s="309">
        <f>AB37/$D37*100</f>
        <v>46.515630611672883</v>
      </c>
      <c r="AC38" s="308"/>
      <c r="AD38" s="308">
        <f>AD37/$D37*100</f>
        <v>19.880290026254592</v>
      </c>
      <c r="AE38" s="343"/>
      <c r="AF38" s="307"/>
    </row>
    <row r="39" spans="1:32" ht="11.25" customHeight="1" x14ac:dyDescent="0.15">
      <c r="A39" s="321"/>
      <c r="B39" s="272">
        <v>6</v>
      </c>
      <c r="C39" s="280">
        <v>1994</v>
      </c>
      <c r="D39" s="303">
        <f>H39+M39+S39+AB39+AC39+AD39</f>
        <v>1140172</v>
      </c>
      <c r="E39" s="337"/>
      <c r="F39" s="327"/>
      <c r="G39" s="327"/>
      <c r="H39" s="324">
        <v>135547</v>
      </c>
      <c r="I39" s="337">
        <v>9957</v>
      </c>
      <c r="J39" s="327">
        <v>183033</v>
      </c>
      <c r="K39" s="338"/>
      <c r="L39" s="327">
        <v>15422</v>
      </c>
      <c r="M39" s="342">
        <f>SUM(I39:L39)</f>
        <v>208412</v>
      </c>
      <c r="N39" s="337"/>
      <c r="O39" s="327"/>
      <c r="P39" s="327"/>
      <c r="Q39" s="338"/>
      <c r="R39" s="327"/>
      <c r="S39" s="353"/>
      <c r="T39" s="337">
        <v>74941</v>
      </c>
      <c r="U39" s="327"/>
      <c r="V39" s="327">
        <v>112536</v>
      </c>
      <c r="W39" s="338">
        <v>326358</v>
      </c>
      <c r="X39" s="336">
        <v>14609</v>
      </c>
      <c r="Y39" s="336"/>
      <c r="Z39" s="336"/>
      <c r="AA39" s="327">
        <v>24966</v>
      </c>
      <c r="AB39" s="342">
        <f>SUM(T39:AA39)</f>
        <v>553410</v>
      </c>
      <c r="AC39" s="323"/>
      <c r="AD39" s="323">
        <v>242803</v>
      </c>
      <c r="AE39" s="345"/>
      <c r="AF39" s="349">
        <v>1994</v>
      </c>
    </row>
    <row r="40" spans="1:32" ht="11.25" customHeight="1" x14ac:dyDescent="0.15">
      <c r="A40" s="320"/>
      <c r="B40" s="319"/>
      <c r="C40" s="348"/>
      <c r="D40" s="347"/>
      <c r="E40" s="352"/>
      <c r="F40" s="351"/>
      <c r="G40" s="351"/>
      <c r="H40" s="309">
        <f>H39/$D39*100</f>
        <v>11.888294046863104</v>
      </c>
      <c r="I40" s="312">
        <f>I39/$D39*100</f>
        <v>0.87328929319436011</v>
      </c>
      <c r="J40" s="310">
        <f>J39/$D39*100</f>
        <v>16.053104268478791</v>
      </c>
      <c r="K40" s="314"/>
      <c r="L40" s="310">
        <f>L39/$D39*100</f>
        <v>1.3526029406089608</v>
      </c>
      <c r="M40" s="309">
        <f>M39/$D39*100</f>
        <v>18.278996502282112</v>
      </c>
      <c r="N40" s="352"/>
      <c r="O40" s="351"/>
      <c r="P40" s="351"/>
      <c r="Q40" s="314"/>
      <c r="R40" s="351"/>
      <c r="S40" s="350"/>
      <c r="T40" s="312">
        <f>T39/$D39*100</f>
        <v>6.5727802471907752</v>
      </c>
      <c r="U40" s="310"/>
      <c r="V40" s="310">
        <f>V39/$D39*100</f>
        <v>9.8700897759285429</v>
      </c>
      <c r="W40" s="311">
        <f>W39/$D39*100</f>
        <v>28.62357609202822</v>
      </c>
      <c r="X40" s="334">
        <f>X39/$D39*100</f>
        <v>1.2812979094382251</v>
      </c>
      <c r="Y40" s="334"/>
      <c r="Z40" s="334"/>
      <c r="AA40" s="310">
        <f>AA39/$D39*100</f>
        <v>2.1896696287928488</v>
      </c>
      <c r="AB40" s="309">
        <f>AB39/$D39*100</f>
        <v>48.537413653378614</v>
      </c>
      <c r="AC40" s="308"/>
      <c r="AD40" s="308">
        <f>AD39/$D39*100</f>
        <v>21.295295797476172</v>
      </c>
      <c r="AE40" s="343"/>
      <c r="AF40" s="307"/>
    </row>
    <row r="41" spans="1:32" ht="11.25" customHeight="1" x14ac:dyDescent="0.15">
      <c r="A41" s="321"/>
      <c r="B41" s="272">
        <v>7</v>
      </c>
      <c r="C41" s="280">
        <v>1995</v>
      </c>
      <c r="D41" s="303">
        <f>H41+M41+S41+AB41+AC41+AD41</f>
        <v>1122018</v>
      </c>
      <c r="E41" s="337"/>
      <c r="F41" s="327"/>
      <c r="G41" s="327"/>
      <c r="H41" s="324">
        <v>133463</v>
      </c>
      <c r="I41" s="337">
        <v>3764</v>
      </c>
      <c r="J41" s="327">
        <v>174124</v>
      </c>
      <c r="K41" s="338"/>
      <c r="L41" s="327">
        <v>18600</v>
      </c>
      <c r="M41" s="342">
        <f>SUM(I41:L41)</f>
        <v>196488</v>
      </c>
      <c r="N41" s="337">
        <v>83338</v>
      </c>
      <c r="O41" s="327">
        <v>312435</v>
      </c>
      <c r="P41" s="327"/>
      <c r="Q41" s="338">
        <v>14299</v>
      </c>
      <c r="R41" s="327">
        <v>5871</v>
      </c>
      <c r="S41" s="342">
        <f>SUM(N41:R41)</f>
        <v>415943</v>
      </c>
      <c r="T41" s="337">
        <v>76791</v>
      </c>
      <c r="U41" s="327"/>
      <c r="V41" s="327">
        <v>35027</v>
      </c>
      <c r="W41" s="338">
        <v>5118</v>
      </c>
      <c r="X41" s="336">
        <v>325</v>
      </c>
      <c r="Y41" s="336"/>
      <c r="Z41" s="336"/>
      <c r="AA41" s="327">
        <v>18556</v>
      </c>
      <c r="AB41" s="342">
        <f>SUM(T41:AA41)</f>
        <v>135817</v>
      </c>
      <c r="AC41" s="323">
        <v>209902</v>
      </c>
      <c r="AD41" s="323">
        <v>30405</v>
      </c>
      <c r="AE41" s="345"/>
      <c r="AF41" s="349">
        <v>1995</v>
      </c>
    </row>
    <row r="42" spans="1:32" ht="11.25" customHeight="1" x14ac:dyDescent="0.15">
      <c r="A42" s="320"/>
      <c r="B42" s="319"/>
      <c r="C42" s="348"/>
      <c r="D42" s="347"/>
      <c r="E42" s="320"/>
      <c r="F42" s="316"/>
      <c r="G42" s="316"/>
      <c r="H42" s="309">
        <f>H41/$D41*100</f>
        <v>11.894907211827261</v>
      </c>
      <c r="I42" s="312">
        <f>I41/$D41*100</f>
        <v>0.33546698894313637</v>
      </c>
      <c r="J42" s="310">
        <f>J41/$D41*100</f>
        <v>15.518824118686153</v>
      </c>
      <c r="K42" s="314"/>
      <c r="L42" s="310">
        <f>L41/$D41*100</f>
        <v>1.6577274161377091</v>
      </c>
      <c r="M42" s="309">
        <f>M41/$D41*100</f>
        <v>17.512018523766997</v>
      </c>
      <c r="N42" s="312">
        <f>N41/$D41*100</f>
        <v>7.4275100755959347</v>
      </c>
      <c r="O42" s="310">
        <f>O41/$D41*100</f>
        <v>27.845809960268021</v>
      </c>
      <c r="P42" s="310"/>
      <c r="Q42" s="311">
        <f>Q41/$D41*100</f>
        <v>1.2744002324383388</v>
      </c>
      <c r="R42" s="310">
        <f>R41/$D41*100</f>
        <v>0.52325363764217692</v>
      </c>
      <c r="S42" s="309">
        <f>S41/$D41*100</f>
        <v>37.070973905944463</v>
      </c>
      <c r="T42" s="312">
        <f>T41/$D41*100</f>
        <v>6.8440078501414412</v>
      </c>
      <c r="U42" s="310"/>
      <c r="V42" s="310">
        <f>V41/$D41*100</f>
        <v>3.1217859250029858</v>
      </c>
      <c r="W42" s="311">
        <f>W41/$D41*100</f>
        <v>0.45614241482756962</v>
      </c>
      <c r="X42" s="334">
        <f>X41/$D41*100</f>
        <v>2.8965667217459967E-2</v>
      </c>
      <c r="Y42" s="334"/>
      <c r="Z42" s="334"/>
      <c r="AA42" s="310">
        <f>AA41/$D41*100</f>
        <v>1.6538059104221143</v>
      </c>
      <c r="AB42" s="309">
        <f>AB41/$D41*100</f>
        <v>12.10470776761157</v>
      </c>
      <c r="AC42" s="308">
        <f>AC41/$D41*100</f>
        <v>18.707543016243946</v>
      </c>
      <c r="AD42" s="308">
        <f>AD41/$D41*100</f>
        <v>2.7098495746057552</v>
      </c>
      <c r="AE42" s="343"/>
      <c r="AF42" s="307"/>
    </row>
    <row r="43" spans="1:32" ht="11.25" customHeight="1" x14ac:dyDescent="0.15">
      <c r="A43" s="321"/>
      <c r="B43" s="272">
        <v>8</v>
      </c>
      <c r="C43" s="280">
        <v>1996</v>
      </c>
      <c r="D43" s="303">
        <f>H43+M43+S43+AB43+AC43+AD43</f>
        <v>1123204</v>
      </c>
      <c r="E43" s="337"/>
      <c r="F43" s="327"/>
      <c r="G43" s="327"/>
      <c r="H43" s="324">
        <v>127958</v>
      </c>
      <c r="I43" s="337">
        <v>3544</v>
      </c>
      <c r="J43" s="327">
        <v>165220</v>
      </c>
      <c r="K43" s="338"/>
      <c r="L43" s="327">
        <v>18271</v>
      </c>
      <c r="M43" s="342">
        <f>SUM(I43:L43)</f>
        <v>187035</v>
      </c>
      <c r="N43" s="337">
        <v>96726</v>
      </c>
      <c r="O43" s="327">
        <v>311408</v>
      </c>
      <c r="P43" s="327"/>
      <c r="Q43" s="338">
        <v>14109</v>
      </c>
      <c r="R43" s="327">
        <v>7320</v>
      </c>
      <c r="S43" s="342">
        <f>SUM(N43:R43)</f>
        <v>429563</v>
      </c>
      <c r="T43" s="337">
        <v>75495</v>
      </c>
      <c r="U43" s="327"/>
      <c r="V43" s="327">
        <v>26287</v>
      </c>
      <c r="W43" s="338">
        <v>3901</v>
      </c>
      <c r="X43" s="336">
        <v>47</v>
      </c>
      <c r="Y43" s="336"/>
      <c r="Z43" s="336"/>
      <c r="AA43" s="327">
        <v>19907</v>
      </c>
      <c r="AB43" s="342">
        <f>SUM(T43:AA43)</f>
        <v>125637</v>
      </c>
      <c r="AC43" s="323">
        <v>223239</v>
      </c>
      <c r="AD43" s="323">
        <v>29772</v>
      </c>
      <c r="AE43" s="345"/>
      <c r="AF43" s="349">
        <v>1996</v>
      </c>
    </row>
    <row r="44" spans="1:32" ht="11.25" customHeight="1" x14ac:dyDescent="0.15">
      <c r="A44" s="320"/>
      <c r="B44" s="319"/>
      <c r="C44" s="348"/>
      <c r="D44" s="347"/>
      <c r="E44" s="320"/>
      <c r="F44" s="316"/>
      <c r="G44" s="316"/>
      <c r="H44" s="309">
        <f>H43/$D43*100</f>
        <v>11.392231509147047</v>
      </c>
      <c r="I44" s="312">
        <f>I43/$D43*100</f>
        <v>0.31552594185918142</v>
      </c>
      <c r="J44" s="310">
        <f>J43/$D43*100</f>
        <v>14.709705449766917</v>
      </c>
      <c r="K44" s="314"/>
      <c r="L44" s="310">
        <f>L43/$D43*100</f>
        <v>1.6266858024009887</v>
      </c>
      <c r="M44" s="309">
        <f>M43/$D43*100</f>
        <v>16.651917194027085</v>
      </c>
      <c r="N44" s="312">
        <f>N43/$D43*100</f>
        <v>8.611614631002027</v>
      </c>
      <c r="O44" s="310">
        <f>O43/$D43*100</f>
        <v>27.724972489414213</v>
      </c>
      <c r="P44" s="310"/>
      <c r="Q44" s="311">
        <f>Q43/$D43*100</f>
        <v>1.2561386889647828</v>
      </c>
      <c r="R44" s="310">
        <f>R43/$D43*100</f>
        <v>0.65170708081523931</v>
      </c>
      <c r="S44" s="309">
        <f>S43/$D43*100</f>
        <v>38.244432890196265</v>
      </c>
      <c r="T44" s="312">
        <f>T43/$D43*100</f>
        <v>6.7213970035719246</v>
      </c>
      <c r="U44" s="310"/>
      <c r="V44" s="310">
        <f>V43/$D43*100</f>
        <v>2.3403584745068571</v>
      </c>
      <c r="W44" s="311">
        <f>W43/$D43*100</f>
        <v>0.34731001670221973</v>
      </c>
      <c r="X44" s="334">
        <f>X43/$D43*100</f>
        <v>4.1844580325568637E-3</v>
      </c>
      <c r="Y44" s="334"/>
      <c r="Z44" s="334"/>
      <c r="AA44" s="310">
        <f>AA43/$D43*100</f>
        <v>1.7723405543427551</v>
      </c>
      <c r="AB44" s="309">
        <f>AB43/$D43*100</f>
        <v>11.185590507156313</v>
      </c>
      <c r="AC44" s="308">
        <f>AC43/$D43*100</f>
        <v>19.875196313403443</v>
      </c>
      <c r="AD44" s="308">
        <f>AD43/$D43*100</f>
        <v>2.6506315860698502</v>
      </c>
      <c r="AE44" s="343"/>
      <c r="AF44" s="307"/>
    </row>
    <row r="45" spans="1:32" ht="11.25" customHeight="1" x14ac:dyDescent="0.15">
      <c r="A45" s="321"/>
      <c r="B45" s="272">
        <v>9</v>
      </c>
      <c r="C45" s="280">
        <v>1997</v>
      </c>
      <c r="D45" s="303">
        <f>H45+M45+S45+AB45+AC45+AD45</f>
        <v>1095402</v>
      </c>
      <c r="E45" s="337"/>
      <c r="F45" s="327"/>
      <c r="G45" s="327"/>
      <c r="H45" s="324">
        <v>122472</v>
      </c>
      <c r="I45" s="337">
        <v>1637</v>
      </c>
      <c r="J45" s="327">
        <v>148994</v>
      </c>
      <c r="K45" s="338"/>
      <c r="L45" s="327">
        <v>17853</v>
      </c>
      <c r="M45" s="342">
        <f>SUM(I45:L45)</f>
        <v>168484</v>
      </c>
      <c r="N45" s="337">
        <v>109626</v>
      </c>
      <c r="O45" s="327">
        <v>300836</v>
      </c>
      <c r="P45" s="327"/>
      <c r="Q45" s="338">
        <v>14350</v>
      </c>
      <c r="R45" s="327">
        <v>8039</v>
      </c>
      <c r="S45" s="342">
        <f>SUM(N45:R45)</f>
        <v>432851</v>
      </c>
      <c r="T45" s="337">
        <v>76543</v>
      </c>
      <c r="U45" s="327"/>
      <c r="V45" s="327">
        <v>18042</v>
      </c>
      <c r="W45" s="338">
        <v>870</v>
      </c>
      <c r="X45" s="336">
        <v>87</v>
      </c>
      <c r="Y45" s="336"/>
      <c r="Z45" s="336"/>
      <c r="AA45" s="327">
        <v>22119</v>
      </c>
      <c r="AB45" s="342">
        <f>SUM(T45:AA45)</f>
        <v>117661</v>
      </c>
      <c r="AC45" s="323">
        <v>226408</v>
      </c>
      <c r="AD45" s="323">
        <v>27526</v>
      </c>
      <c r="AE45" s="345"/>
      <c r="AF45" s="349">
        <v>1997</v>
      </c>
    </row>
    <row r="46" spans="1:32" ht="11.25" customHeight="1" x14ac:dyDescent="0.15">
      <c r="A46" s="320"/>
      <c r="B46" s="319"/>
      <c r="C46" s="348"/>
      <c r="D46" s="347"/>
      <c r="E46" s="320"/>
      <c r="F46" s="316"/>
      <c r="G46" s="316"/>
      <c r="H46" s="309">
        <f>H45/$D45*100</f>
        <v>11.180552892910548</v>
      </c>
      <c r="I46" s="312">
        <f>I45/$D45*100</f>
        <v>0.14944285294348558</v>
      </c>
      <c r="J46" s="310">
        <f>J45/$D45*100</f>
        <v>13.601764466378551</v>
      </c>
      <c r="K46" s="314"/>
      <c r="L46" s="310">
        <f>L45/$D45*100</f>
        <v>1.6298126167379647</v>
      </c>
      <c r="M46" s="309">
        <f>M45/$D45*100</f>
        <v>15.381019936060003</v>
      </c>
      <c r="N46" s="312">
        <f>N45/$D45*100</f>
        <v>10.007832740856781</v>
      </c>
      <c r="O46" s="310">
        <f>O45/$D45*100</f>
        <v>27.4635248064181</v>
      </c>
      <c r="P46" s="310"/>
      <c r="Q46" s="311">
        <f>Q45/$D45*100</f>
        <v>1.3100213437623813</v>
      </c>
      <c r="R46" s="310">
        <f>R45/$D45*100</f>
        <v>0.73388582456486295</v>
      </c>
      <c r="S46" s="309">
        <f>S45/$D45*100</f>
        <v>39.515264715602129</v>
      </c>
      <c r="T46" s="312">
        <f>T45/$D45*100</f>
        <v>6.9876629766971394</v>
      </c>
      <c r="U46" s="310"/>
      <c r="V46" s="310">
        <f>V45/$D45*100</f>
        <v>1.6470665563875182</v>
      </c>
      <c r="W46" s="311">
        <f>W45/$D45*100</f>
        <v>7.9422896799531129E-2</v>
      </c>
      <c r="X46" s="334">
        <f>X45/$D45*100</f>
        <v>7.9422896799531129E-3</v>
      </c>
      <c r="Y46" s="334"/>
      <c r="Z46" s="334"/>
      <c r="AA46" s="310">
        <f>AA45/$D45*100</f>
        <v>2.0192586831135966</v>
      </c>
      <c r="AB46" s="309">
        <f>AB45/$D45*100</f>
        <v>10.741353402677738</v>
      </c>
      <c r="AC46" s="308">
        <f>AC45/$D45*100</f>
        <v>20.6689416305612</v>
      </c>
      <c r="AD46" s="308">
        <f>AD45/$D45*100</f>
        <v>2.5128674221883838</v>
      </c>
      <c r="AE46" s="343"/>
      <c r="AF46" s="307"/>
    </row>
    <row r="47" spans="1:32" ht="11.25" customHeight="1" x14ac:dyDescent="0.15">
      <c r="A47" s="321"/>
      <c r="B47" s="272">
        <v>10</v>
      </c>
      <c r="C47" s="280">
        <v>1998</v>
      </c>
      <c r="D47" s="303">
        <f>H47+M47+S47+AB47+AC47+AD47</f>
        <v>1067533</v>
      </c>
      <c r="E47" s="337"/>
      <c r="F47" s="327"/>
      <c r="G47" s="327"/>
      <c r="H47" s="324">
        <v>111894</v>
      </c>
      <c r="I47" s="337">
        <v>1098</v>
      </c>
      <c r="J47" s="327">
        <v>142173</v>
      </c>
      <c r="K47" s="338"/>
      <c r="L47" s="327">
        <v>18005</v>
      </c>
      <c r="M47" s="342">
        <f>SUM(I47:L47)</f>
        <v>161276</v>
      </c>
      <c r="N47" s="337">
        <v>106797</v>
      </c>
      <c r="O47" s="327">
        <v>285512</v>
      </c>
      <c r="P47" s="327"/>
      <c r="Q47" s="338">
        <v>15161</v>
      </c>
      <c r="R47" s="327">
        <v>9314</v>
      </c>
      <c r="S47" s="342">
        <f>SUM(N47:R47)</f>
        <v>416784</v>
      </c>
      <c r="T47" s="337">
        <v>76184</v>
      </c>
      <c r="U47" s="327"/>
      <c r="V47" s="327">
        <v>17357</v>
      </c>
      <c r="W47" s="338">
        <v>1633</v>
      </c>
      <c r="X47" s="336">
        <v>17</v>
      </c>
      <c r="Y47" s="336"/>
      <c r="Z47" s="336"/>
      <c r="AA47" s="327">
        <v>22049</v>
      </c>
      <c r="AB47" s="342">
        <f>SUM(T47:AA47)</f>
        <v>117240</v>
      </c>
      <c r="AC47" s="323">
        <v>228797</v>
      </c>
      <c r="AD47" s="323">
        <v>31542</v>
      </c>
      <c r="AE47" s="345"/>
      <c r="AF47" s="349">
        <v>1998</v>
      </c>
    </row>
    <row r="48" spans="1:32" ht="11.25" customHeight="1" x14ac:dyDescent="0.15">
      <c r="A48" s="320"/>
      <c r="B48" s="319"/>
      <c r="C48" s="348"/>
      <c r="D48" s="347"/>
      <c r="E48" s="320"/>
      <c r="F48" s="316"/>
      <c r="G48" s="316"/>
      <c r="H48" s="309">
        <f>H47/$D47*100</f>
        <v>10.481549516502065</v>
      </c>
      <c r="I48" s="312">
        <f>I47/$D47*100</f>
        <v>0.10285396329668497</v>
      </c>
      <c r="J48" s="310">
        <f>J47/$D47*100</f>
        <v>13.317902116374858</v>
      </c>
      <c r="K48" s="314"/>
      <c r="L48" s="310">
        <f>L47/$D47*100</f>
        <v>1.6865989154433634</v>
      </c>
      <c r="M48" s="309">
        <f>M47/$D47*100</f>
        <v>15.107354995114905</v>
      </c>
      <c r="N48" s="312">
        <f>N47/$D47*100</f>
        <v>10.004093550269641</v>
      </c>
      <c r="O48" s="310">
        <f>O47/$D47*100</f>
        <v>26.74502802255293</v>
      </c>
      <c r="P48" s="310"/>
      <c r="Q48" s="311">
        <f>Q47/$D47*100</f>
        <v>1.4201902891994906</v>
      </c>
      <c r="R48" s="310">
        <f>R47/$D47*100</f>
        <v>0.87247888355676118</v>
      </c>
      <c r="S48" s="309">
        <f>S47/$D47*100</f>
        <v>39.041790745578822</v>
      </c>
      <c r="T48" s="312">
        <f>T47/$D47*100</f>
        <v>7.1364538613794606</v>
      </c>
      <c r="U48" s="310"/>
      <c r="V48" s="310">
        <f>V47/$D47*100</f>
        <v>1.6258982157928605</v>
      </c>
      <c r="W48" s="311">
        <f>W47/$D47*100</f>
        <v>0.15296951007603513</v>
      </c>
      <c r="X48" s="334">
        <f>X47/$D47*100</f>
        <v>1.5924566266335561E-3</v>
      </c>
      <c r="Y48" s="334"/>
      <c r="Z48" s="334"/>
      <c r="AA48" s="310">
        <f>AA47/$D47*100</f>
        <v>2.0654162447437221</v>
      </c>
      <c r="AB48" s="309">
        <f>AB47/$D47*100</f>
        <v>10.982330288618712</v>
      </c>
      <c r="AC48" s="308">
        <f>AC47/$D47*100</f>
        <v>21.432311694345749</v>
      </c>
      <c r="AD48" s="308">
        <f>AD47/$D47*100</f>
        <v>2.9546627598397426</v>
      </c>
      <c r="AE48" s="343"/>
      <c r="AF48" s="307"/>
    </row>
    <row r="49" spans="1:32" ht="11.25" customHeight="1" x14ac:dyDescent="0.15">
      <c r="A49" s="321"/>
      <c r="B49" s="272">
        <v>11</v>
      </c>
      <c r="C49" s="280">
        <v>1999</v>
      </c>
      <c r="D49" s="303">
        <f>H49+M49+S49+AB49+AC49+AD49</f>
        <v>1045408</v>
      </c>
      <c r="E49" s="337"/>
      <c r="F49" s="327"/>
      <c r="G49" s="327"/>
      <c r="H49" s="324">
        <v>110040</v>
      </c>
      <c r="I49" s="337">
        <v>560</v>
      </c>
      <c r="J49" s="327">
        <v>130149</v>
      </c>
      <c r="K49" s="338"/>
      <c r="L49" s="327">
        <v>18075</v>
      </c>
      <c r="M49" s="342">
        <f>SUM(I49:L49)</f>
        <v>148784</v>
      </c>
      <c r="N49" s="337">
        <v>114813</v>
      </c>
      <c r="O49" s="327">
        <v>273197</v>
      </c>
      <c r="P49" s="327"/>
      <c r="Q49" s="338">
        <v>15142</v>
      </c>
      <c r="R49" s="327">
        <v>8003</v>
      </c>
      <c r="S49" s="342">
        <f>SUM(N49:R49)</f>
        <v>411155</v>
      </c>
      <c r="T49" s="337">
        <v>72496</v>
      </c>
      <c r="U49" s="327"/>
      <c r="V49" s="327">
        <v>14068</v>
      </c>
      <c r="W49" s="338">
        <v>720</v>
      </c>
      <c r="X49" s="336">
        <v>3</v>
      </c>
      <c r="Y49" s="336"/>
      <c r="Z49" s="336"/>
      <c r="AA49" s="327">
        <v>23496</v>
      </c>
      <c r="AB49" s="342">
        <f>SUM(T49:AA49)</f>
        <v>110783</v>
      </c>
      <c r="AC49" s="323">
        <v>227313</v>
      </c>
      <c r="AD49" s="323">
        <v>37333</v>
      </c>
      <c r="AE49" s="345"/>
      <c r="AF49" s="349">
        <v>1999</v>
      </c>
    </row>
    <row r="50" spans="1:32" ht="11.25" customHeight="1" x14ac:dyDescent="0.15">
      <c r="A50" s="320"/>
      <c r="B50" s="319"/>
      <c r="C50" s="348"/>
      <c r="D50" s="347"/>
      <c r="E50" s="320"/>
      <c r="F50" s="316"/>
      <c r="G50" s="316"/>
      <c r="H50" s="309">
        <f>H49/$D49*100</f>
        <v>10.526033854724663</v>
      </c>
      <c r="I50" s="312">
        <f>I49/$D49*100</f>
        <v>5.3567602314120423E-2</v>
      </c>
      <c r="J50" s="310">
        <f>J49/$D49*100</f>
        <v>12.449589059965104</v>
      </c>
      <c r="K50" s="314"/>
      <c r="L50" s="310">
        <f>L49/$D49*100</f>
        <v>1.7289900211209404</v>
      </c>
      <c r="M50" s="309">
        <f>M49/$D49*100</f>
        <v>14.232146683400165</v>
      </c>
      <c r="N50" s="312">
        <f>N49/$D49*100</f>
        <v>10.982602008019835</v>
      </c>
      <c r="O50" s="310">
        <f>O49/$D49*100</f>
        <v>26.133050445376348</v>
      </c>
      <c r="P50" s="310"/>
      <c r="Q50" s="311">
        <f>Q49/$D49*100</f>
        <v>1.4484297040007346</v>
      </c>
      <c r="R50" s="310">
        <f>R49/$D49*100</f>
        <v>0.76553843092840312</v>
      </c>
      <c r="S50" s="309">
        <f>S49/$D49*100</f>
        <v>39.329620588325326</v>
      </c>
      <c r="T50" s="312">
        <f>T49/$D49*100</f>
        <v>6.9347087452937037</v>
      </c>
      <c r="U50" s="310"/>
      <c r="V50" s="310">
        <f>V49/$D49*100</f>
        <v>1.3456946952768678</v>
      </c>
      <c r="W50" s="311">
        <f>W49/$D49*100</f>
        <v>6.8872631546726251E-2</v>
      </c>
      <c r="X50" s="334">
        <f>X49/$D49*100</f>
        <v>2.8696929811135942E-4</v>
      </c>
      <c r="Y50" s="334"/>
      <c r="Z50" s="334"/>
      <c r="AA50" s="310">
        <f>AA49/$D49*100</f>
        <v>2.2475435428081667</v>
      </c>
      <c r="AB50" s="309">
        <f>AB49/$D49*100</f>
        <v>10.597106584223576</v>
      </c>
      <c r="AC50" s="308">
        <f>AC49/$D49*100</f>
        <v>21.743950687195813</v>
      </c>
      <c r="AD50" s="308">
        <f>AD49/$D49*100</f>
        <v>3.5711416021304601</v>
      </c>
      <c r="AE50" s="343"/>
      <c r="AF50" s="307"/>
    </row>
    <row r="51" spans="1:32" ht="11.25" customHeight="1" x14ac:dyDescent="0.15">
      <c r="A51" s="333"/>
      <c r="B51" s="332">
        <v>12</v>
      </c>
      <c r="C51" s="346">
        <v>2000</v>
      </c>
      <c r="D51" s="303">
        <f>H51+M51+S51+AB51+AC51+AD51</f>
        <v>1061475</v>
      </c>
      <c r="E51" s="337">
        <v>108243</v>
      </c>
      <c r="F51" s="327"/>
      <c r="G51" s="327">
        <v>4947</v>
      </c>
      <c r="H51" s="324">
        <f>E51+F51+G51</f>
        <v>113190</v>
      </c>
      <c r="I51" s="337">
        <v>488</v>
      </c>
      <c r="J51" s="327">
        <v>118547</v>
      </c>
      <c r="K51" s="338"/>
      <c r="L51" s="327">
        <v>19289</v>
      </c>
      <c r="M51" s="342">
        <f>SUM(I51:L51)</f>
        <v>138324</v>
      </c>
      <c r="N51" s="337">
        <v>123977</v>
      </c>
      <c r="O51" s="327">
        <v>277822</v>
      </c>
      <c r="P51" s="327"/>
      <c r="Q51" s="338">
        <v>16046</v>
      </c>
      <c r="R51" s="327">
        <v>15440</v>
      </c>
      <c r="S51" s="342">
        <f>SUM(N51:R51)</f>
        <v>433285</v>
      </c>
      <c r="T51" s="337">
        <v>80179</v>
      </c>
      <c r="U51" s="327"/>
      <c r="V51" s="327">
        <v>9666</v>
      </c>
      <c r="W51" s="338">
        <v>642</v>
      </c>
      <c r="X51" s="336">
        <v>25</v>
      </c>
      <c r="Y51" s="336"/>
      <c r="Z51" s="336"/>
      <c r="AA51" s="327">
        <v>16316</v>
      </c>
      <c r="AB51" s="342">
        <f>SUM(T51:AA51)</f>
        <v>106828</v>
      </c>
      <c r="AC51" s="323">
        <v>254370</v>
      </c>
      <c r="AD51" s="323">
        <v>15478</v>
      </c>
      <c r="AE51" s="345"/>
      <c r="AF51" s="344">
        <v>2000</v>
      </c>
    </row>
    <row r="52" spans="1:32" ht="11.25" customHeight="1" x14ac:dyDescent="0.15">
      <c r="A52" s="320"/>
      <c r="B52" s="319"/>
      <c r="C52" s="318"/>
      <c r="D52" s="335"/>
      <c r="E52" s="312">
        <f>E51/$D51*100</f>
        <v>10.197413975835513</v>
      </c>
      <c r="F52" s="341"/>
      <c r="G52" s="310">
        <f>G51/$D51*100</f>
        <v>0.4660496007913516</v>
      </c>
      <c r="H52" s="309">
        <f>H51/$D51*100</f>
        <v>10.663463576626864</v>
      </c>
      <c r="I52" s="312">
        <f>I51/$D51*100</f>
        <v>4.5973762924232789E-2</v>
      </c>
      <c r="J52" s="310">
        <f>J51/$D51*100</f>
        <v>11.168138674957017</v>
      </c>
      <c r="K52" s="314"/>
      <c r="L52" s="310">
        <f>L51/$D51*100</f>
        <v>1.8171883464047669</v>
      </c>
      <c r="M52" s="309">
        <f>M51/$D51*100</f>
        <v>13.031300784286017</v>
      </c>
      <c r="N52" s="312">
        <f>N51/$D51*100</f>
        <v>11.679690996019691</v>
      </c>
      <c r="O52" s="310">
        <f>O51/$D51*100</f>
        <v>26.173202383475825</v>
      </c>
      <c r="P52" s="310"/>
      <c r="Q52" s="311">
        <f>Q51/$D51*100</f>
        <v>1.5116700817259001</v>
      </c>
      <c r="R52" s="310">
        <f>R51/$D51*100</f>
        <v>1.4545797121929391</v>
      </c>
      <c r="S52" s="309">
        <f>S51/$D51*100</f>
        <v>40.819143173414353</v>
      </c>
      <c r="T52" s="312">
        <f>T51/$D51*100</f>
        <v>7.5535457735697964</v>
      </c>
      <c r="U52" s="310"/>
      <c r="V52" s="310">
        <f>V51/$D51*100</f>
        <v>0.91061965660990607</v>
      </c>
      <c r="W52" s="311">
        <f>W51/$D51*100</f>
        <v>6.0481876633929205E-2</v>
      </c>
      <c r="X52" s="334">
        <f>X51/$D51*100</f>
        <v>2.3552132645611058E-3</v>
      </c>
      <c r="Y52" s="334"/>
      <c r="Z52" s="334"/>
      <c r="AA52" s="310">
        <f>AA51/$D51*100</f>
        <v>1.5371063849831601</v>
      </c>
      <c r="AB52" s="309">
        <f>AB51/$D51*100</f>
        <v>10.064108905061353</v>
      </c>
      <c r="AC52" s="308">
        <f>AC51/$D51*100</f>
        <v>23.963823924256342</v>
      </c>
      <c r="AD52" s="308">
        <f>AD51/$D51*100</f>
        <v>1.458159636355072</v>
      </c>
      <c r="AE52" s="343"/>
      <c r="AF52" s="307"/>
    </row>
    <row r="53" spans="1:32" ht="11.25" customHeight="1" x14ac:dyDescent="0.15">
      <c r="A53" s="333"/>
      <c r="B53" s="332">
        <v>13</v>
      </c>
      <c r="C53" s="331" t="s">
        <v>45</v>
      </c>
      <c r="D53" s="303">
        <f>H53+M53+S53+AB53+AC53+AD53+AE53</f>
        <v>1027353</v>
      </c>
      <c r="E53" s="337">
        <v>100370</v>
      </c>
      <c r="F53" s="327"/>
      <c r="G53" s="327">
        <v>4079</v>
      </c>
      <c r="H53" s="324">
        <f>E53+F53+G53</f>
        <v>104449</v>
      </c>
      <c r="I53" s="337"/>
      <c r="J53" s="327">
        <v>98534</v>
      </c>
      <c r="K53" s="338"/>
      <c r="L53" s="327">
        <v>16131</v>
      </c>
      <c r="M53" s="342">
        <f>SUM(I53:L53)</f>
        <v>114665</v>
      </c>
      <c r="N53" s="337">
        <v>115096</v>
      </c>
      <c r="O53" s="327">
        <v>250263</v>
      </c>
      <c r="P53" s="327"/>
      <c r="Q53" s="338">
        <v>15050</v>
      </c>
      <c r="R53" s="327">
        <v>13028</v>
      </c>
      <c r="S53" s="342">
        <f>SUM(N53:R53)</f>
        <v>393437</v>
      </c>
      <c r="T53" s="337">
        <v>65111</v>
      </c>
      <c r="U53" s="327">
        <v>18086</v>
      </c>
      <c r="V53" s="327">
        <v>7505</v>
      </c>
      <c r="W53" s="338"/>
      <c r="X53" s="336"/>
      <c r="Y53" s="336"/>
      <c r="Z53" s="336"/>
      <c r="AA53" s="327">
        <v>3406</v>
      </c>
      <c r="AB53" s="342">
        <f>SUM(T53:AA53)</f>
        <v>94108</v>
      </c>
      <c r="AC53" s="323">
        <v>235773</v>
      </c>
      <c r="AD53" s="323">
        <v>14567</v>
      </c>
      <c r="AE53" s="323">
        <v>70354</v>
      </c>
      <c r="AF53" s="322" t="s">
        <v>45</v>
      </c>
    </row>
    <row r="54" spans="1:32" ht="11.25" customHeight="1" x14ac:dyDescent="0.15">
      <c r="A54" s="320"/>
      <c r="B54" s="319"/>
      <c r="C54" s="318"/>
      <c r="D54" s="335"/>
      <c r="E54" s="312">
        <f>E53/$D53*100</f>
        <v>9.7697675482526449</v>
      </c>
      <c r="F54" s="341"/>
      <c r="G54" s="310">
        <f>G53/$D53*100</f>
        <v>0.39703977114000738</v>
      </c>
      <c r="H54" s="309">
        <f>H53/$D53*100</f>
        <v>10.166807319392653</v>
      </c>
      <c r="I54" s="340"/>
      <c r="J54" s="310">
        <f>J53/$D53*100</f>
        <v>9.5910558493526565</v>
      </c>
      <c r="K54" s="314"/>
      <c r="L54" s="310">
        <f>L53/$D53*100</f>
        <v>1.5701516421327431</v>
      </c>
      <c r="M54" s="309">
        <f>M53/$D53*100</f>
        <v>11.161207491485401</v>
      </c>
      <c r="N54" s="312">
        <f>N53/$D53*100</f>
        <v>11.203159965464646</v>
      </c>
      <c r="O54" s="310">
        <f>O53/$D53*100</f>
        <v>24.359981427999919</v>
      </c>
      <c r="P54" s="310"/>
      <c r="Q54" s="311">
        <f>Q53/$D53*100</f>
        <v>1.4649297758414099</v>
      </c>
      <c r="R54" s="310">
        <f>R53/$D53*100</f>
        <v>1.2681132969875009</v>
      </c>
      <c r="S54" s="309">
        <f>S53/$D53*100</f>
        <v>38.296184466293475</v>
      </c>
      <c r="T54" s="312">
        <f>T53/$D53*100</f>
        <v>6.3377436966651182</v>
      </c>
      <c r="U54" s="310">
        <f>U53/$D53*100</f>
        <v>1.7604465067021753</v>
      </c>
      <c r="V54" s="310">
        <f>V53/$D53*100</f>
        <v>0.73051813738802529</v>
      </c>
      <c r="W54" s="311"/>
      <c r="X54" s="334"/>
      <c r="Y54" s="334"/>
      <c r="Z54" s="334"/>
      <c r="AA54" s="310">
        <f>AA53/$D53*100</f>
        <v>0.33153161571533835</v>
      </c>
      <c r="AB54" s="309">
        <f>AB53/$D53*100</f>
        <v>9.160239956470658</v>
      </c>
      <c r="AC54" s="308">
        <f>AC53/$D53*100</f>
        <v>22.949560667073538</v>
      </c>
      <c r="AD54" s="308">
        <f>AD53/$D53*100</f>
        <v>1.4179157504771971</v>
      </c>
      <c r="AE54" s="308">
        <f>AE53/$D53*100</f>
        <v>6.8480843488070802</v>
      </c>
      <c r="AF54" s="307"/>
    </row>
    <row r="55" spans="1:32" ht="11.25" customHeight="1" x14ac:dyDescent="0.15">
      <c r="A55" s="333"/>
      <c r="B55" s="332">
        <v>14</v>
      </c>
      <c r="C55" s="331" t="s">
        <v>44</v>
      </c>
      <c r="D55" s="303">
        <f>H55+M55+S55+AB55+AC55+AD55+AE55</f>
        <v>999465</v>
      </c>
      <c r="E55" s="337">
        <v>93124</v>
      </c>
      <c r="F55" s="327"/>
      <c r="G55" s="338">
        <v>4024</v>
      </c>
      <c r="H55" s="329">
        <f>E55+F55+G55</f>
        <v>97148</v>
      </c>
      <c r="I55" s="339"/>
      <c r="J55" s="338">
        <v>91989</v>
      </c>
      <c r="K55" s="327"/>
      <c r="L55" s="338">
        <v>17062</v>
      </c>
      <c r="M55" s="328">
        <f>SUM(J55:L55)</f>
        <v>109051</v>
      </c>
      <c r="N55" s="337">
        <v>115985</v>
      </c>
      <c r="O55" s="327">
        <v>243919</v>
      </c>
      <c r="P55" s="327"/>
      <c r="Q55" s="338">
        <v>14431</v>
      </c>
      <c r="R55" s="327">
        <v>11840</v>
      </c>
      <c r="S55" s="328">
        <f>SUM(N55:R55)</f>
        <v>386175</v>
      </c>
      <c r="T55" s="337">
        <v>64342</v>
      </c>
      <c r="U55" s="336">
        <v>18599</v>
      </c>
      <c r="V55" s="327">
        <v>6695</v>
      </c>
      <c r="W55" s="327"/>
      <c r="X55" s="336"/>
      <c r="Y55" s="336"/>
      <c r="Z55" s="336"/>
      <c r="AA55" s="336">
        <v>4169</v>
      </c>
      <c r="AB55" s="328">
        <f>SUM(T55:AA55)</f>
        <v>93805</v>
      </c>
      <c r="AC55" s="323">
        <v>226355</v>
      </c>
      <c r="AD55" s="323">
        <v>8777</v>
      </c>
      <c r="AE55" s="323">
        <v>78154</v>
      </c>
      <c r="AF55" s="322" t="s">
        <v>44</v>
      </c>
    </row>
    <row r="56" spans="1:32" ht="11.25" customHeight="1" x14ac:dyDescent="0.15">
      <c r="A56" s="320"/>
      <c r="B56" s="319"/>
      <c r="C56" s="318"/>
      <c r="D56" s="335"/>
      <c r="E56" s="312">
        <f>E55/$D55*100</f>
        <v>9.3173848008684637</v>
      </c>
      <c r="F56" s="316"/>
      <c r="G56" s="310">
        <f>G55/$D55*100</f>
        <v>0.40261539923859263</v>
      </c>
      <c r="H56" s="309">
        <f>H55/$D55*100</f>
        <v>9.7200002001070569</v>
      </c>
      <c r="I56" s="315"/>
      <c r="J56" s="313">
        <f>J55/$D55*100</f>
        <v>9.203824045864538</v>
      </c>
      <c r="K56" s="314"/>
      <c r="L56" s="310">
        <f>L55/$D55*100</f>
        <v>1.7071133056185059</v>
      </c>
      <c r="M56" s="309">
        <f>M55/$D55*100</f>
        <v>10.910937351483044</v>
      </c>
      <c r="N56" s="312">
        <f>N55/$D55*100</f>
        <v>11.604708519057697</v>
      </c>
      <c r="O56" s="310">
        <f>O55/$D55*100</f>
        <v>24.404956651808718</v>
      </c>
      <c r="P56" s="310"/>
      <c r="Q56" s="311">
        <f>Q55/$D55*100</f>
        <v>1.4438724717723983</v>
      </c>
      <c r="R56" s="310">
        <f>R55/$D55*100</f>
        <v>1.1846337790718036</v>
      </c>
      <c r="S56" s="309">
        <f>S55/$D55*100</f>
        <v>38.638171421710616</v>
      </c>
      <c r="T56" s="312">
        <f>T55/$D55*100</f>
        <v>6.4376441396146937</v>
      </c>
      <c r="U56" s="310">
        <f>U55/$D55*100</f>
        <v>1.8608955791348372</v>
      </c>
      <c r="V56" s="310">
        <f>V55/$D55*100</f>
        <v>0.6698583742302131</v>
      </c>
      <c r="W56" s="311"/>
      <c r="X56" s="334"/>
      <c r="Y56" s="334"/>
      <c r="Z56" s="334"/>
      <c r="AA56" s="310">
        <f>AA55/$D55*100</f>
        <v>0.41712316089107676</v>
      </c>
      <c r="AB56" s="309">
        <f>AB55/$D55*100</f>
        <v>9.3855212538708201</v>
      </c>
      <c r="AC56" s="308">
        <f>AC55/$D55*100</f>
        <v>22.647616474814026</v>
      </c>
      <c r="AD56" s="308">
        <f>AD55/$D55*100</f>
        <v>0.87816982085415707</v>
      </c>
      <c r="AE56" s="308">
        <f>AE55/$D55*100</f>
        <v>7.8195834771602799</v>
      </c>
      <c r="AF56" s="307"/>
    </row>
    <row r="57" spans="1:32" ht="11.25" customHeight="1" x14ac:dyDescent="0.15">
      <c r="A57" s="333"/>
      <c r="B57" s="332">
        <v>15</v>
      </c>
      <c r="C57" s="331" t="s">
        <v>43</v>
      </c>
      <c r="D57" s="303">
        <f>H57+M57+S57+AB57+AC57+AD57+AE57</f>
        <v>981100</v>
      </c>
      <c r="E57" s="337">
        <v>88568</v>
      </c>
      <c r="F57" s="327"/>
      <c r="G57" s="338">
        <v>2769</v>
      </c>
      <c r="H57" s="329">
        <f>E57+F57+G57</f>
        <v>91337</v>
      </c>
      <c r="I57" s="339"/>
      <c r="J57" s="338">
        <v>83076</v>
      </c>
      <c r="K57" s="327"/>
      <c r="L57" s="338">
        <v>15127</v>
      </c>
      <c r="M57" s="328">
        <f>SUM(J57:L57)</f>
        <v>98203</v>
      </c>
      <c r="N57" s="337">
        <v>113051</v>
      </c>
      <c r="O57" s="327">
        <v>238596</v>
      </c>
      <c r="P57" s="327"/>
      <c r="Q57" s="338">
        <v>13750</v>
      </c>
      <c r="R57" s="327">
        <v>13981</v>
      </c>
      <c r="S57" s="328">
        <f>SUM(N57:R57)</f>
        <v>379378</v>
      </c>
      <c r="T57" s="337">
        <v>61447</v>
      </c>
      <c r="U57" s="336">
        <v>18833</v>
      </c>
      <c r="V57" s="327">
        <v>8591</v>
      </c>
      <c r="W57" s="327"/>
      <c r="X57" s="336"/>
      <c r="Y57" s="336"/>
      <c r="Z57" s="336"/>
      <c r="AA57" s="336">
        <v>5332</v>
      </c>
      <c r="AB57" s="328">
        <f>SUM(T57:AA57)</f>
        <v>94203</v>
      </c>
      <c r="AC57" s="323">
        <v>229485</v>
      </c>
      <c r="AD57" s="323">
        <v>9173</v>
      </c>
      <c r="AE57" s="323">
        <v>79321</v>
      </c>
      <c r="AF57" s="322" t="s">
        <v>43</v>
      </c>
    </row>
    <row r="58" spans="1:32" ht="11.25" customHeight="1" x14ac:dyDescent="0.15">
      <c r="A58" s="320"/>
      <c r="B58" s="319"/>
      <c r="C58" s="318"/>
      <c r="D58" s="335"/>
      <c r="E58" s="312">
        <f>E57/$D57*100</f>
        <v>9.0274182040566711</v>
      </c>
      <c r="F58" s="316"/>
      <c r="G58" s="310">
        <f>G57/$D57*100</f>
        <v>0.28223422688818672</v>
      </c>
      <c r="H58" s="309">
        <f>H57/$D57*100</f>
        <v>9.3096524309448583</v>
      </c>
      <c r="I58" s="315"/>
      <c r="J58" s="313">
        <f>J57/$D57*100</f>
        <v>8.4676383651003988</v>
      </c>
      <c r="K58" s="314"/>
      <c r="L58" s="310">
        <f>L57/$D57*100</f>
        <v>1.5418407909489349</v>
      </c>
      <c r="M58" s="309">
        <f>M57/$D57*100</f>
        <v>10.009479156049332</v>
      </c>
      <c r="N58" s="312">
        <f>N57/$D57*100</f>
        <v>11.522882478850271</v>
      </c>
      <c r="O58" s="310">
        <f>O57/$D57*100</f>
        <v>24.319233513403322</v>
      </c>
      <c r="P58" s="310"/>
      <c r="Q58" s="311">
        <f>Q57/$D57*100</f>
        <v>1.401488125573336</v>
      </c>
      <c r="R58" s="310">
        <f>R57/$D57*100</f>
        <v>1.4250331260829681</v>
      </c>
      <c r="S58" s="309">
        <f>S57/$D57*100</f>
        <v>38.668637243909899</v>
      </c>
      <c r="T58" s="312">
        <f>T57/$D57*100</f>
        <v>6.2630720619712577</v>
      </c>
      <c r="U58" s="310">
        <f>U57/$D57*100</f>
        <v>1.9195800631943736</v>
      </c>
      <c r="V58" s="310">
        <f>V57/$D57*100</f>
        <v>0.87564978085822032</v>
      </c>
      <c r="W58" s="311"/>
      <c r="X58" s="334"/>
      <c r="Y58" s="334"/>
      <c r="Z58" s="334"/>
      <c r="AA58" s="310">
        <f>AA57/$D57*100</f>
        <v>0.54347161349505657</v>
      </c>
      <c r="AB58" s="309">
        <f>AB57/$D57*100</f>
        <v>9.6017735195189076</v>
      </c>
      <c r="AC58" s="308">
        <f>AC57/$D57*100</f>
        <v>23.390581999796147</v>
      </c>
      <c r="AD58" s="308">
        <f>AD57/$D57*100</f>
        <v>0.93497095097339711</v>
      </c>
      <c r="AE58" s="308">
        <f>AE57/$D57*100</f>
        <v>8.0849046988074615</v>
      </c>
      <c r="AF58" s="307"/>
    </row>
    <row r="59" spans="1:32" ht="11.25" customHeight="1" x14ac:dyDescent="0.15">
      <c r="A59" s="333"/>
      <c r="B59" s="332">
        <v>16</v>
      </c>
      <c r="C59" s="331" t="s">
        <v>42</v>
      </c>
      <c r="D59" s="330">
        <f>H59+M59+S59+AB59+AC59+AD59+AE59</f>
        <v>953919</v>
      </c>
      <c r="E59" s="337">
        <v>84392</v>
      </c>
      <c r="F59" s="327"/>
      <c r="G59" s="338">
        <v>2733</v>
      </c>
      <c r="H59" s="329">
        <f>E59+F59+G59</f>
        <v>87125</v>
      </c>
      <c r="I59" s="339"/>
      <c r="J59" s="338">
        <v>78531</v>
      </c>
      <c r="K59" s="327"/>
      <c r="L59" s="338">
        <v>14187</v>
      </c>
      <c r="M59" s="328">
        <f>SUM(J59:L59)</f>
        <v>92718</v>
      </c>
      <c r="N59" s="337">
        <v>117140</v>
      </c>
      <c r="O59" s="327">
        <v>224998</v>
      </c>
      <c r="P59" s="327"/>
      <c r="Q59" s="338">
        <v>13505</v>
      </c>
      <c r="R59" s="327">
        <v>11765</v>
      </c>
      <c r="S59" s="328">
        <f>SUM(N59:R59)</f>
        <v>367408</v>
      </c>
      <c r="T59" s="337">
        <v>63240</v>
      </c>
      <c r="U59" s="336">
        <v>19782</v>
      </c>
      <c r="V59" s="327">
        <v>1533</v>
      </c>
      <c r="W59" s="327"/>
      <c r="X59" s="336"/>
      <c r="Y59" s="336"/>
      <c r="Z59" s="336"/>
      <c r="AA59" s="336">
        <v>5404</v>
      </c>
      <c r="AB59" s="328">
        <f>SUM(T59:AA59)</f>
        <v>89959</v>
      </c>
      <c r="AC59" s="323">
        <v>223694</v>
      </c>
      <c r="AD59" s="323">
        <v>8140</v>
      </c>
      <c r="AE59" s="323">
        <v>84875</v>
      </c>
      <c r="AF59" s="322" t="s">
        <v>42</v>
      </c>
    </row>
    <row r="60" spans="1:32" ht="11.25" customHeight="1" x14ac:dyDescent="0.15">
      <c r="A60" s="320"/>
      <c r="B60" s="319"/>
      <c r="C60" s="318"/>
      <c r="D60" s="335"/>
      <c r="E60" s="312">
        <f>E59/$D59*100</f>
        <v>8.846872742863912</v>
      </c>
      <c r="F60" s="316"/>
      <c r="G60" s="310">
        <f>G59/$D59*100</f>
        <v>0.28650231308947616</v>
      </c>
      <c r="H60" s="309">
        <f>H59/$D59*100</f>
        <v>9.1333750559533886</v>
      </c>
      <c r="I60" s="315"/>
      <c r="J60" s="313">
        <f>J59/$D59*100</f>
        <v>8.2324599887411818</v>
      </c>
      <c r="K60" s="314"/>
      <c r="L60" s="310">
        <f>L59/$D59*100</f>
        <v>1.4872331927553597</v>
      </c>
      <c r="M60" s="309">
        <f>M59/$D59*100</f>
        <v>9.7196931814965417</v>
      </c>
      <c r="N60" s="312">
        <f>N59/$D59*100</f>
        <v>12.27986862616218</v>
      </c>
      <c r="O60" s="310">
        <f>O59/$D59*100</f>
        <v>23.586698660997421</v>
      </c>
      <c r="P60" s="310"/>
      <c r="Q60" s="311">
        <f>Q59/$D59*100</f>
        <v>1.4157386528625595</v>
      </c>
      <c r="R60" s="310">
        <f>R59/$D59*100</f>
        <v>1.2333332285026297</v>
      </c>
      <c r="S60" s="309">
        <f>S59/$D59*100</f>
        <v>38.515639168524793</v>
      </c>
      <c r="T60" s="312">
        <f>T59/$D59*100</f>
        <v>6.6294936991505571</v>
      </c>
      <c r="U60" s="310">
        <f>U59/$D59*100</f>
        <v>2.0737609797058241</v>
      </c>
      <c r="V60" s="310">
        <f>V59/$D59*100</f>
        <v>0.16070546870331756</v>
      </c>
      <c r="W60" s="311"/>
      <c r="X60" s="334"/>
      <c r="Y60" s="334"/>
      <c r="Z60" s="334"/>
      <c r="AA60" s="310">
        <f>AA59/$D59*100</f>
        <v>0.56650512255233409</v>
      </c>
      <c r="AB60" s="309">
        <f>AB59/$D59*100</f>
        <v>9.4304652701120339</v>
      </c>
      <c r="AC60" s="308">
        <f>AC59/$D59*100</f>
        <v>23.44999942343113</v>
      </c>
      <c r="AD60" s="308">
        <f>AD59/$D59*100</f>
        <v>0.8533219277527756</v>
      </c>
      <c r="AE60" s="308">
        <f>AE59/$D59*100</f>
        <v>8.8975059727293395</v>
      </c>
      <c r="AF60" s="307"/>
    </row>
    <row r="61" spans="1:32" ht="11.25" customHeight="1" x14ac:dyDescent="0.15">
      <c r="A61" s="333"/>
      <c r="B61" s="332">
        <v>17</v>
      </c>
      <c r="C61" s="331" t="s">
        <v>41</v>
      </c>
      <c r="D61" s="330">
        <f>H61+M61+S61+AB61+AC61+AD61+AE61</f>
        <v>938763</v>
      </c>
      <c r="E61" s="337">
        <v>79859</v>
      </c>
      <c r="F61" s="327"/>
      <c r="G61" s="338">
        <v>2604</v>
      </c>
      <c r="H61" s="329">
        <f>E61+F61+G61</f>
        <v>82463</v>
      </c>
      <c r="I61" s="339"/>
      <c r="J61" s="338">
        <v>71767</v>
      </c>
      <c r="K61" s="327"/>
      <c r="L61" s="338">
        <v>14068</v>
      </c>
      <c r="M61" s="328">
        <f>SUM(J61:L61)</f>
        <v>85835</v>
      </c>
      <c r="N61" s="337">
        <v>114279</v>
      </c>
      <c r="O61" s="327">
        <v>219842</v>
      </c>
      <c r="P61" s="327"/>
      <c r="Q61" s="338">
        <v>14077</v>
      </c>
      <c r="R61" s="327">
        <v>12071</v>
      </c>
      <c r="S61" s="328">
        <f>SUM(N61:R61)</f>
        <v>360269</v>
      </c>
      <c r="T61" s="337">
        <v>61378</v>
      </c>
      <c r="U61" s="336">
        <v>20223</v>
      </c>
      <c r="V61" s="327">
        <v>393</v>
      </c>
      <c r="W61" s="327"/>
      <c r="X61" s="336"/>
      <c r="Y61" s="336"/>
      <c r="Z61" s="336"/>
      <c r="AA61" s="336">
        <v>5847</v>
      </c>
      <c r="AB61" s="328">
        <f>SUM(T61:AA61)</f>
        <v>87841</v>
      </c>
      <c r="AC61" s="323">
        <v>227456</v>
      </c>
      <c r="AD61" s="323">
        <v>9791</v>
      </c>
      <c r="AE61" s="323">
        <v>85108</v>
      </c>
      <c r="AF61" s="322" t="s">
        <v>41</v>
      </c>
    </row>
    <row r="62" spans="1:32" ht="11.25" customHeight="1" x14ac:dyDescent="0.15">
      <c r="A62" s="320"/>
      <c r="B62" s="319"/>
      <c r="C62" s="318"/>
      <c r="D62" s="335"/>
      <c r="E62" s="312">
        <f>E61/$D61*100</f>
        <v>8.5068329280127148</v>
      </c>
      <c r="F62" s="316"/>
      <c r="G62" s="310">
        <f>G61/$D61*100</f>
        <v>0.27738630516967544</v>
      </c>
      <c r="H62" s="309">
        <f>H61/$D61*100</f>
        <v>8.784219233182391</v>
      </c>
      <c r="I62" s="315"/>
      <c r="J62" s="313">
        <f>J61/$D61*100</f>
        <v>7.6448475280768413</v>
      </c>
      <c r="K62" s="314"/>
      <c r="L62" s="310">
        <f>L61/$D61*100</f>
        <v>1.4985677961317179</v>
      </c>
      <c r="M62" s="309">
        <f>M61/$D61*100</f>
        <v>9.1434153242085596</v>
      </c>
      <c r="N62" s="312">
        <f>N61/$D61*100</f>
        <v>12.173360049341527</v>
      </c>
      <c r="O62" s="310">
        <f>O61/$D61*100</f>
        <v>23.418264247738779</v>
      </c>
      <c r="P62" s="310"/>
      <c r="Q62" s="311">
        <f>Q61/$D61*100</f>
        <v>1.4995265045597239</v>
      </c>
      <c r="R62" s="310">
        <f>R61/$D61*100</f>
        <v>1.2858410482730998</v>
      </c>
      <c r="S62" s="309">
        <f>S61/$D61*100</f>
        <v>38.376991849913125</v>
      </c>
      <c r="T62" s="312">
        <f>T61/$D61*100</f>
        <v>6.538178432682157</v>
      </c>
      <c r="U62" s="310">
        <f>U61/$D61*100</f>
        <v>2.1542178377290115</v>
      </c>
      <c r="V62" s="310">
        <f>V61/$D61*100</f>
        <v>4.1863601356252854E-2</v>
      </c>
      <c r="W62" s="311"/>
      <c r="X62" s="334"/>
      <c r="Y62" s="334"/>
      <c r="Z62" s="334"/>
      <c r="AA62" s="310">
        <f>AA61/$D61*100</f>
        <v>0.62284090872776199</v>
      </c>
      <c r="AB62" s="309">
        <f>AB61/$D61*100</f>
        <v>9.357100780495184</v>
      </c>
      <c r="AC62" s="308">
        <f>AC61/$D61*100</f>
        <v>24.22933157783168</v>
      </c>
      <c r="AD62" s="308">
        <f>AD61/$D61*100</f>
        <v>1.0429682465116328</v>
      </c>
      <c r="AE62" s="308">
        <f>AE61/$D61*100</f>
        <v>9.0659729878574247</v>
      </c>
      <c r="AF62" s="307"/>
    </row>
    <row r="63" spans="1:32" ht="11.25" customHeight="1" x14ac:dyDescent="0.15">
      <c r="A63" s="333"/>
      <c r="B63" s="332">
        <v>18</v>
      </c>
      <c r="C63" s="331" t="s">
        <v>39</v>
      </c>
      <c r="D63" s="330">
        <f>H63+M63+S63+AB63+AC63+AD63+AE63</f>
        <v>941570</v>
      </c>
      <c r="E63" s="337">
        <v>80647</v>
      </c>
      <c r="F63" s="327"/>
      <c r="G63" s="338">
        <v>2420</v>
      </c>
      <c r="H63" s="329">
        <f>E63+F63+G63</f>
        <v>83067</v>
      </c>
      <c r="I63" s="339"/>
      <c r="J63" s="338">
        <v>61508</v>
      </c>
      <c r="K63" s="327"/>
      <c r="L63" s="338">
        <v>14671</v>
      </c>
      <c r="M63" s="328">
        <f>SUM(J63:L63)</f>
        <v>76179</v>
      </c>
      <c r="N63" s="337">
        <v>116043</v>
      </c>
      <c r="O63" s="327">
        <v>216706</v>
      </c>
      <c r="P63" s="327"/>
      <c r="Q63" s="338">
        <v>13929</v>
      </c>
      <c r="R63" s="327">
        <v>12411</v>
      </c>
      <c r="S63" s="328">
        <f>SUM(N63:R63)</f>
        <v>359089</v>
      </c>
      <c r="T63" s="337">
        <v>58683</v>
      </c>
      <c r="U63" s="336">
        <v>20699</v>
      </c>
      <c r="V63" s="327">
        <v>143</v>
      </c>
      <c r="W63" s="327"/>
      <c r="X63" s="336"/>
      <c r="Y63" s="336"/>
      <c r="Z63" s="336"/>
      <c r="AA63" s="336">
        <v>5371</v>
      </c>
      <c r="AB63" s="328">
        <f>SUM(T63:AA63)</f>
        <v>84896</v>
      </c>
      <c r="AC63" s="323">
        <v>233839</v>
      </c>
      <c r="AD63" s="323">
        <v>6079</v>
      </c>
      <c r="AE63" s="323">
        <v>98421</v>
      </c>
      <c r="AF63" s="322" t="s">
        <v>39</v>
      </c>
    </row>
    <row r="64" spans="1:32" ht="11.25" customHeight="1" x14ac:dyDescent="0.15">
      <c r="A64" s="320"/>
      <c r="B64" s="319"/>
      <c r="C64" s="318"/>
      <c r="D64" s="335"/>
      <c r="E64" s="312">
        <f>E63/$D63*100</f>
        <v>8.5651624414541683</v>
      </c>
      <c r="F64" s="316"/>
      <c r="G64" s="310">
        <f>G63/$D63*100</f>
        <v>0.25701753454336906</v>
      </c>
      <c r="H64" s="309">
        <f>H63/$D63*100</f>
        <v>8.8221799759975372</v>
      </c>
      <c r="I64" s="315"/>
      <c r="J64" s="313">
        <f>J63/$D63*100</f>
        <v>6.5324936011130346</v>
      </c>
      <c r="K64" s="314"/>
      <c r="L64" s="310">
        <f>L63/$D63*100</f>
        <v>1.5581422517709782</v>
      </c>
      <c r="M64" s="309">
        <f>M63/$D63*100</f>
        <v>8.090635852884013</v>
      </c>
      <c r="N64" s="312">
        <f>N63/$D63*100</f>
        <v>12.324415603725694</v>
      </c>
      <c r="O64" s="310">
        <f>O63/$D63*100</f>
        <v>23.015389190394767</v>
      </c>
      <c r="P64" s="310"/>
      <c r="Q64" s="311">
        <f>Q63/$D63*100</f>
        <v>1.4793377019233833</v>
      </c>
      <c r="R64" s="310">
        <f>R63/$D63*100</f>
        <v>1.3181176120734517</v>
      </c>
      <c r="S64" s="309">
        <f>S63/$D63*100</f>
        <v>38.137260108117296</v>
      </c>
      <c r="T64" s="312">
        <f>T63/$D63*100</f>
        <v>6.2324628014911267</v>
      </c>
      <c r="U64" s="310">
        <f>U63/$D63*100</f>
        <v>2.1983495650880975</v>
      </c>
      <c r="V64" s="310">
        <f>V63/$D63*100</f>
        <v>1.5187399768471808E-2</v>
      </c>
      <c r="W64" s="311"/>
      <c r="X64" s="334"/>
      <c r="Y64" s="334"/>
      <c r="Z64" s="334"/>
      <c r="AA64" s="310">
        <f>AA63/$D63*100</f>
        <v>0.57043023885637811</v>
      </c>
      <c r="AB64" s="309">
        <f>AB63/$D63*100</f>
        <v>9.0164300052040733</v>
      </c>
      <c r="AC64" s="308">
        <f>AC63/$D63*100</f>
        <v>24.835009611606147</v>
      </c>
      <c r="AD64" s="308">
        <f>AD63/$D63*100</f>
        <v>0.64562379854923169</v>
      </c>
      <c r="AE64" s="308">
        <f>AE63/$D63*100</f>
        <v>10.452860647641705</v>
      </c>
      <c r="AF64" s="307"/>
    </row>
    <row r="65" spans="1:32" ht="11.25" customHeight="1" x14ac:dyDescent="0.15">
      <c r="A65" s="333"/>
      <c r="B65" s="332">
        <v>19</v>
      </c>
      <c r="C65" s="331" t="s">
        <v>38</v>
      </c>
      <c r="D65" s="330">
        <f>H65+M65+S65+AB65+AC65+AD65+AE65</f>
        <v>927112</v>
      </c>
      <c r="E65" s="337">
        <v>75985</v>
      </c>
      <c r="F65" s="327"/>
      <c r="G65" s="338">
        <v>1652</v>
      </c>
      <c r="H65" s="329">
        <f>E65+F65+G65</f>
        <v>77637</v>
      </c>
      <c r="I65" s="339"/>
      <c r="J65" s="338">
        <v>56989</v>
      </c>
      <c r="K65" s="327"/>
      <c r="L65" s="338">
        <v>14041</v>
      </c>
      <c r="M65" s="328">
        <f>SUM(J65:L65)</f>
        <v>71030</v>
      </c>
      <c r="N65" s="337">
        <v>111500</v>
      </c>
      <c r="O65" s="327">
        <v>205655</v>
      </c>
      <c r="P65" s="327"/>
      <c r="Q65" s="338">
        <v>15693</v>
      </c>
      <c r="R65" s="327">
        <v>11563</v>
      </c>
      <c r="S65" s="328">
        <f>SUM(N65:R65)</f>
        <v>344411</v>
      </c>
      <c r="T65" s="337">
        <v>56163</v>
      </c>
      <c r="U65" s="336">
        <v>21474</v>
      </c>
      <c r="V65" s="327">
        <v>1652</v>
      </c>
      <c r="W65" s="327"/>
      <c r="X65" s="336"/>
      <c r="Y65" s="336"/>
      <c r="Z65" s="336"/>
      <c r="AA65" s="336">
        <v>4130</v>
      </c>
      <c r="AB65" s="328">
        <f>SUM(T65:AA65)</f>
        <v>83419</v>
      </c>
      <c r="AC65" s="323">
        <v>240344</v>
      </c>
      <c r="AD65" s="323">
        <v>9085</v>
      </c>
      <c r="AE65" s="323">
        <v>101186</v>
      </c>
      <c r="AF65" s="322" t="s">
        <v>38</v>
      </c>
    </row>
    <row r="66" spans="1:32" ht="11.25" customHeight="1" x14ac:dyDescent="0.15">
      <c r="A66" s="320"/>
      <c r="B66" s="319"/>
      <c r="C66" s="318"/>
      <c r="D66" s="335"/>
      <c r="E66" s="312">
        <f>E65/$D65*100</f>
        <v>8.1958814037570438</v>
      </c>
      <c r="F66" s="316"/>
      <c r="G66" s="310">
        <f>G65/$D65*100</f>
        <v>0.17818774862152578</v>
      </c>
      <c r="H66" s="309">
        <f>H65/$D65*100</f>
        <v>8.3740691523785689</v>
      </c>
      <c r="I66" s="315"/>
      <c r="J66" s="313">
        <f>J65/$D65*100</f>
        <v>6.1469380182761091</v>
      </c>
      <c r="K66" s="314"/>
      <c r="L66" s="310">
        <f>L65/$D65*100</f>
        <v>1.5144880014496631</v>
      </c>
      <c r="M66" s="309">
        <f>M65/$D65*100</f>
        <v>7.6614260197257726</v>
      </c>
      <c r="N66" s="312">
        <f>N65/$D65*100</f>
        <v>12.026594413619929</v>
      </c>
      <c r="O66" s="310">
        <f>O65/$D65*100</f>
        <v>22.182325328547144</v>
      </c>
      <c r="P66" s="310"/>
      <c r="Q66" s="311">
        <f>Q65/$D65*100</f>
        <v>1.6926757500711889</v>
      </c>
      <c r="R66" s="310">
        <f>R65/$D65*100</f>
        <v>1.2472063785173744</v>
      </c>
      <c r="S66" s="309">
        <f>S65/$D65*100</f>
        <v>37.148801870755641</v>
      </c>
      <c r="T66" s="312">
        <f>T65/$D65*100</f>
        <v>6.0578441439653465</v>
      </c>
      <c r="U66" s="310">
        <f>U65/$D65*100</f>
        <v>2.3162250084132232</v>
      </c>
      <c r="V66" s="310">
        <f>V65/$D65*100</f>
        <v>0.17818774862152578</v>
      </c>
      <c r="W66" s="311"/>
      <c r="X66" s="334"/>
      <c r="Y66" s="334"/>
      <c r="Z66" s="334"/>
      <c r="AA66" s="310">
        <f>AA65/$D65*100</f>
        <v>0.44546937155381444</v>
      </c>
      <c r="AB66" s="309">
        <f>AB65/$D65*100</f>
        <v>8.9977262725539084</v>
      </c>
      <c r="AC66" s="308">
        <f>AC65/$D65*100</f>
        <v>25.923944464099268</v>
      </c>
      <c r="AD66" s="308">
        <f>AD65/$D65*100</f>
        <v>0.97992475558508574</v>
      </c>
      <c r="AE66" s="308">
        <f>AE65/$D65*100</f>
        <v>10.914107464901759</v>
      </c>
      <c r="AF66" s="307"/>
    </row>
    <row r="67" spans="1:32" ht="11.25" customHeight="1" x14ac:dyDescent="0.15">
      <c r="A67" s="333"/>
      <c r="B67" s="332">
        <v>20</v>
      </c>
      <c r="C67" s="331" t="s">
        <v>37</v>
      </c>
      <c r="D67" s="330">
        <f>H67+M67+S67+AB67+AC67+AD67+AE67</f>
        <v>904813</v>
      </c>
      <c r="E67" s="326">
        <v>72524</v>
      </c>
      <c r="F67" s="325"/>
      <c r="G67" s="325">
        <v>2696</v>
      </c>
      <c r="H67" s="329">
        <f>E67+F67+G67</f>
        <v>75220</v>
      </c>
      <c r="I67" s="326"/>
      <c r="J67" s="325">
        <v>52146</v>
      </c>
      <c r="K67" s="325"/>
      <c r="L67" s="325">
        <v>13704</v>
      </c>
      <c r="M67" s="328">
        <f>SUM(J67:L67)</f>
        <v>65850</v>
      </c>
      <c r="N67" s="326">
        <v>110958</v>
      </c>
      <c r="O67" s="325">
        <v>198058</v>
      </c>
      <c r="P67" s="327"/>
      <c r="Q67" s="325">
        <v>15488</v>
      </c>
      <c r="R67" s="325">
        <v>11816</v>
      </c>
      <c r="S67" s="324">
        <f>SUM(N67:R67)</f>
        <v>336320</v>
      </c>
      <c r="T67" s="326">
        <v>53275</v>
      </c>
      <c r="U67" s="325">
        <v>20476</v>
      </c>
      <c r="V67" s="325">
        <v>2179</v>
      </c>
      <c r="W67" s="325"/>
      <c r="X67" s="325"/>
      <c r="Y67" s="325"/>
      <c r="Z67" s="325"/>
      <c r="AA67" s="325">
        <v>4616</v>
      </c>
      <c r="AB67" s="324">
        <f>SUM(T67:AA67)</f>
        <v>80546</v>
      </c>
      <c r="AC67" s="323">
        <v>239824</v>
      </c>
      <c r="AD67" s="323">
        <v>9322</v>
      </c>
      <c r="AE67" s="323">
        <v>97731</v>
      </c>
      <c r="AF67" s="322" t="s">
        <v>37</v>
      </c>
    </row>
    <row r="68" spans="1:32" ht="11.25" customHeight="1" x14ac:dyDescent="0.15">
      <c r="A68" s="320"/>
      <c r="B68" s="319"/>
      <c r="C68" s="318"/>
      <c r="D68" s="317"/>
      <c r="E68" s="312">
        <f>E67/$D67*100</f>
        <v>8.0153578695266319</v>
      </c>
      <c r="F68" s="316"/>
      <c r="G68" s="310">
        <f>G67/$D67*100</f>
        <v>0.29796212034972969</v>
      </c>
      <c r="H68" s="309">
        <f>H67/$D67*100</f>
        <v>8.3133199898763603</v>
      </c>
      <c r="I68" s="315"/>
      <c r="J68" s="313">
        <f>J67/$D67*100</f>
        <v>5.7631797951620944</v>
      </c>
      <c r="K68" s="314"/>
      <c r="L68" s="310">
        <f>L67/$D67*100</f>
        <v>1.5145670983949171</v>
      </c>
      <c r="M68" s="309">
        <f>M67/$D67*100</f>
        <v>7.2777468935570102</v>
      </c>
      <c r="N68" s="312">
        <f>N67/$D67*100</f>
        <v>12.263086405699299</v>
      </c>
      <c r="O68" s="310">
        <f>O67/$D67*100</f>
        <v>21.889384878422391</v>
      </c>
      <c r="P68" s="310"/>
      <c r="Q68" s="311">
        <f>Q67/$D67*100</f>
        <v>1.711734910970554</v>
      </c>
      <c r="R68" s="310">
        <f>R67/$D67*100</f>
        <v>1.3059051980906553</v>
      </c>
      <c r="S68" s="309">
        <f>S67/$D67*100</f>
        <v>37.1701113931829</v>
      </c>
      <c r="T68" s="312">
        <f>T67/$D67*100</f>
        <v>5.8879569590622589</v>
      </c>
      <c r="U68" s="310">
        <f>U67/$D67*100</f>
        <v>2.2630090416472797</v>
      </c>
      <c r="V68" s="310">
        <f>V67/$D67*100</f>
        <v>0.24082324192954788</v>
      </c>
      <c r="W68" s="311"/>
      <c r="X68" s="334"/>
      <c r="Y68" s="334"/>
      <c r="Z68" s="334"/>
      <c r="AA68" s="310">
        <f>AA67/$D67*100</f>
        <v>0.51016066303202989</v>
      </c>
      <c r="AB68" s="309">
        <f>AB67/$D67*100</f>
        <v>8.9019499056711169</v>
      </c>
      <c r="AC68" s="308">
        <f>AC67/$D67*100</f>
        <v>26.505366302208301</v>
      </c>
      <c r="AD68" s="308">
        <f>AD67/$D67*100</f>
        <v>1.0302681327522925</v>
      </c>
      <c r="AE68" s="308">
        <f>AE67/$D67*100</f>
        <v>10.801237382752015</v>
      </c>
      <c r="AF68" s="307"/>
    </row>
    <row r="69" spans="1:32" ht="11.25" customHeight="1" x14ac:dyDescent="0.15">
      <c r="A69" s="333"/>
      <c r="B69" s="332">
        <v>21</v>
      </c>
      <c r="C69" s="331" t="s">
        <v>36</v>
      </c>
      <c r="D69" s="330">
        <f>H69+M69+S69+AB69+AC69+AD69+AE69</f>
        <v>867935</v>
      </c>
      <c r="E69" s="326">
        <v>69054</v>
      </c>
      <c r="F69" s="325"/>
      <c r="G69" s="325">
        <v>2112</v>
      </c>
      <c r="H69" s="329">
        <f>E69+F69+G69</f>
        <v>71166</v>
      </c>
      <c r="I69" s="326"/>
      <c r="J69" s="325">
        <v>44758</v>
      </c>
      <c r="K69" s="325"/>
      <c r="L69" s="325">
        <v>13163</v>
      </c>
      <c r="M69" s="328">
        <f>SUM(J69:L69)</f>
        <v>57921</v>
      </c>
      <c r="N69" s="326">
        <v>103354</v>
      </c>
      <c r="O69" s="325">
        <v>180317</v>
      </c>
      <c r="P69" s="327"/>
      <c r="Q69" s="325">
        <v>15507</v>
      </c>
      <c r="R69" s="325">
        <v>21754</v>
      </c>
      <c r="S69" s="324">
        <f>SUM(N69:R69)</f>
        <v>320932</v>
      </c>
      <c r="T69" s="326">
        <v>51396</v>
      </c>
      <c r="U69" s="325">
        <v>20569</v>
      </c>
      <c r="V69" s="325">
        <v>323</v>
      </c>
      <c r="W69" s="325"/>
      <c r="X69" s="325"/>
      <c r="Y69" s="325"/>
      <c r="Z69" s="325"/>
      <c r="AA69" s="325">
        <v>4490</v>
      </c>
      <c r="AB69" s="324">
        <f>SUM(T69:AA69)</f>
        <v>76778</v>
      </c>
      <c r="AC69" s="323">
        <v>235918</v>
      </c>
      <c r="AD69" s="323">
        <v>11701</v>
      </c>
      <c r="AE69" s="323">
        <v>93519</v>
      </c>
      <c r="AF69" s="322" t="s">
        <v>36</v>
      </c>
    </row>
    <row r="70" spans="1:32" ht="11.25" customHeight="1" x14ac:dyDescent="0.15">
      <c r="A70" s="320"/>
      <c r="B70" s="319"/>
      <c r="C70" s="318"/>
      <c r="D70" s="317"/>
      <c r="E70" s="312">
        <f>E69/$D69*100</f>
        <v>7.956125746743707</v>
      </c>
      <c r="F70" s="316"/>
      <c r="G70" s="310">
        <f>G69/$D69*100</f>
        <v>0.24333619453069644</v>
      </c>
      <c r="H70" s="309">
        <f>H69/$D69*100</f>
        <v>8.1994619412744036</v>
      </c>
      <c r="I70" s="315"/>
      <c r="J70" s="313">
        <f>J69/$D69*100</f>
        <v>5.1568377816311131</v>
      </c>
      <c r="K70" s="314"/>
      <c r="L70" s="310">
        <f>L69/$D69*100</f>
        <v>1.5165882237725175</v>
      </c>
      <c r="M70" s="309">
        <f>M69/$D69*100</f>
        <v>6.6734260054036305</v>
      </c>
      <c r="N70" s="312">
        <f>N69/$D69*100</f>
        <v>11.908034587843559</v>
      </c>
      <c r="O70" s="310">
        <f>O69/$D69*100</f>
        <v>20.775403688064198</v>
      </c>
      <c r="P70" s="310"/>
      <c r="Q70" s="311">
        <f>Q69/$D69*100</f>
        <v>1.7866545305812072</v>
      </c>
      <c r="R70" s="310">
        <f>R69/$D69*100</f>
        <v>2.5064088900666528</v>
      </c>
      <c r="S70" s="309">
        <f>S69/$D69*100</f>
        <v>36.976501696555616</v>
      </c>
      <c r="T70" s="312">
        <f>T69/$D69*100</f>
        <v>5.9216415975850731</v>
      </c>
      <c r="U70" s="310">
        <f>U69/$D69*100</f>
        <v>2.3698779286467304</v>
      </c>
      <c r="V70" s="310">
        <f>V69/$D69*100</f>
        <v>3.7214768387033595E-2</v>
      </c>
      <c r="W70" s="311"/>
      <c r="X70" s="334"/>
      <c r="Y70" s="334"/>
      <c r="Z70" s="334"/>
      <c r="AA70" s="310">
        <f>AA69/$D69*100</f>
        <v>0.51731984538012643</v>
      </c>
      <c r="AB70" s="309">
        <f>AB69/$D69*100</f>
        <v>8.8460541399989623</v>
      </c>
      <c r="AC70" s="308">
        <f>AC69/$D69*100</f>
        <v>27.181528570687895</v>
      </c>
      <c r="AD70" s="308">
        <f>AD69/$D69*100</f>
        <v>1.3481424300206812</v>
      </c>
      <c r="AE70" s="308">
        <f>AE69/$D69*100</f>
        <v>10.774885216058806</v>
      </c>
      <c r="AF70" s="307"/>
    </row>
    <row r="71" spans="1:32" ht="11.25" customHeight="1" x14ac:dyDescent="0.15">
      <c r="A71" s="333"/>
      <c r="B71" s="332">
        <v>22</v>
      </c>
      <c r="C71" s="331" t="s">
        <v>35</v>
      </c>
      <c r="D71" s="330">
        <f>H71+M71+S71+AB71+AC71+AD71+AE71</f>
        <v>848926</v>
      </c>
      <c r="E71" s="326">
        <v>64838</v>
      </c>
      <c r="F71" s="325"/>
      <c r="G71" s="325">
        <v>2015</v>
      </c>
      <c r="H71" s="329">
        <f>E71+F71+G71</f>
        <v>66853</v>
      </c>
      <c r="I71" s="326"/>
      <c r="J71" s="325">
        <v>38496</v>
      </c>
      <c r="K71" s="325"/>
      <c r="L71" s="325">
        <v>12337</v>
      </c>
      <c r="M71" s="328">
        <f>SUM(J71:L71)</f>
        <v>50833</v>
      </c>
      <c r="N71" s="326">
        <v>102725</v>
      </c>
      <c r="O71" s="325">
        <v>166489</v>
      </c>
      <c r="P71" s="327">
        <v>16182</v>
      </c>
      <c r="Q71" s="325">
        <v>15811</v>
      </c>
      <c r="R71" s="325">
        <v>12952</v>
      </c>
      <c r="S71" s="324">
        <f>SUM(N71:R71)</f>
        <v>314159</v>
      </c>
      <c r="T71" s="326">
        <v>50351</v>
      </c>
      <c r="U71" s="325">
        <v>21213</v>
      </c>
      <c r="V71" s="325">
        <v>621</v>
      </c>
      <c r="W71" s="325"/>
      <c r="X71" s="325"/>
      <c r="Y71" s="325"/>
      <c r="Z71" s="325"/>
      <c r="AA71" s="325">
        <v>7303</v>
      </c>
      <c r="AB71" s="324">
        <f>SUM(T71:AA71)</f>
        <v>79488</v>
      </c>
      <c r="AC71" s="323">
        <v>236209</v>
      </c>
      <c r="AD71" s="323">
        <v>11118</v>
      </c>
      <c r="AE71" s="323">
        <v>90266</v>
      </c>
      <c r="AF71" s="322" t="s">
        <v>35</v>
      </c>
    </row>
    <row r="72" spans="1:32" ht="11.25" customHeight="1" x14ac:dyDescent="0.15">
      <c r="A72" s="320"/>
      <c r="B72" s="319"/>
      <c r="C72" s="318"/>
      <c r="D72" s="317"/>
      <c r="E72" s="312">
        <f>E71/$D71*100</f>
        <v>7.6376503959120114</v>
      </c>
      <c r="F72" s="316"/>
      <c r="G72" s="310">
        <f>G71/$D71*100</f>
        <v>0.23735873327003768</v>
      </c>
      <c r="H72" s="309">
        <f>H71/$D71*100</f>
        <v>7.8750091291820494</v>
      </c>
      <c r="I72" s="315"/>
      <c r="J72" s="313">
        <f>J71/$D71*100</f>
        <v>4.5346708664830624</v>
      </c>
      <c r="K72" s="314"/>
      <c r="L72" s="310">
        <f>L71/$D71*100</f>
        <v>1.4532479862791339</v>
      </c>
      <c r="M72" s="309">
        <f>M71/$D71*100</f>
        <v>5.9879188527621956</v>
      </c>
      <c r="N72" s="312">
        <f>N71/$D71*100</f>
        <v>12.100583560875741</v>
      </c>
      <c r="O72" s="310">
        <f>O71/$D71*100</f>
        <v>19.611721162975336</v>
      </c>
      <c r="P72" s="310">
        <f>P71/$D71*100</f>
        <v>1.9061732117993793</v>
      </c>
      <c r="Q72" s="313">
        <f>Q71/$D71*100</f>
        <v>1.8624709338623153</v>
      </c>
      <c r="R72" s="310">
        <f>R71/$D71*100</f>
        <v>1.5256924631828923</v>
      </c>
      <c r="S72" s="309">
        <f>S71/$D71*100</f>
        <v>37.006641332695665</v>
      </c>
      <c r="T72" s="312">
        <f>T71/$D71*100</f>
        <v>5.9311412302132345</v>
      </c>
      <c r="U72" s="310">
        <f>U71/$D71*100</f>
        <v>2.4988043716413442</v>
      </c>
      <c r="V72" s="310">
        <f>V71/$D71*100</f>
        <v>7.3151252288185309E-2</v>
      </c>
      <c r="W72" s="311"/>
      <c r="X72" s="334"/>
      <c r="Y72" s="334"/>
      <c r="Z72" s="334"/>
      <c r="AA72" s="310">
        <f>AA71/$D71*100</f>
        <v>0.86026343874495548</v>
      </c>
      <c r="AB72" s="309">
        <f>AB71/$D71*100</f>
        <v>9.3633602928877195</v>
      </c>
      <c r="AC72" s="308">
        <f>AC71/$D71*100</f>
        <v>27.824451130016044</v>
      </c>
      <c r="AD72" s="308">
        <f>AD71/$D71*100</f>
        <v>1.3096547873430664</v>
      </c>
      <c r="AE72" s="308">
        <f>AE71/$D71*100</f>
        <v>10.63296447511326</v>
      </c>
      <c r="AF72" s="307"/>
    </row>
    <row r="73" spans="1:32" ht="11.25" customHeight="1" x14ac:dyDescent="0.15">
      <c r="A73" s="333"/>
      <c r="B73" s="332">
        <v>23</v>
      </c>
      <c r="C73" s="331" t="s">
        <v>34</v>
      </c>
      <c r="D73" s="330">
        <f>H73+M73+S73+AB73+AC73+AD73+AE73</f>
        <v>825854</v>
      </c>
      <c r="E73" s="326">
        <v>61516</v>
      </c>
      <c r="F73" s="325"/>
      <c r="G73" s="325">
        <v>1706</v>
      </c>
      <c r="H73" s="329">
        <f>E73+F73+G73</f>
        <v>63222</v>
      </c>
      <c r="I73" s="326"/>
      <c r="J73" s="325">
        <v>34940</v>
      </c>
      <c r="K73" s="325"/>
      <c r="L73" s="325">
        <v>10361</v>
      </c>
      <c r="M73" s="328">
        <f>SUM(J73:L73)</f>
        <v>45301</v>
      </c>
      <c r="N73" s="326">
        <v>101047</v>
      </c>
      <c r="O73" s="325">
        <v>154802</v>
      </c>
      <c r="P73" s="327">
        <v>16067</v>
      </c>
      <c r="Q73" s="325">
        <v>14255</v>
      </c>
      <c r="R73" s="325">
        <v>11707</v>
      </c>
      <c r="S73" s="324">
        <f>SUM(N73:R73)</f>
        <v>297878</v>
      </c>
      <c r="T73" s="326">
        <v>50765</v>
      </c>
      <c r="U73" s="325">
        <v>21136</v>
      </c>
      <c r="V73" s="325">
        <v>302</v>
      </c>
      <c r="W73" s="325"/>
      <c r="X73" s="325">
        <v>1803</v>
      </c>
      <c r="Y73" s="325"/>
      <c r="Z73" s="325"/>
      <c r="AA73" s="325">
        <v>6310</v>
      </c>
      <c r="AB73" s="324">
        <f>SUM(T73:AA73)</f>
        <v>80316</v>
      </c>
      <c r="AC73" s="323">
        <v>241096</v>
      </c>
      <c r="AD73" s="323">
        <v>8807</v>
      </c>
      <c r="AE73" s="323">
        <v>89234</v>
      </c>
      <c r="AF73" s="322" t="s">
        <v>34</v>
      </c>
    </row>
    <row r="74" spans="1:32" ht="11.25" customHeight="1" x14ac:dyDescent="0.15">
      <c r="A74" s="320"/>
      <c r="B74" s="319"/>
      <c r="C74" s="318"/>
      <c r="D74" s="317"/>
      <c r="E74" s="312">
        <f>E73/$D73*100</f>
        <v>7.4487742385457967</v>
      </c>
      <c r="F74" s="316"/>
      <c r="G74" s="310">
        <f>G73/$D73*100</f>
        <v>0.20657404335391</v>
      </c>
      <c r="H74" s="309">
        <f>H73/$D73*100</f>
        <v>7.6553482818997054</v>
      </c>
      <c r="I74" s="315"/>
      <c r="J74" s="313">
        <f>J73/$D73*100</f>
        <v>4.2307720250794931</v>
      </c>
      <c r="K74" s="314"/>
      <c r="L74" s="310">
        <f>L73/$D73*100</f>
        <v>1.2545801073797549</v>
      </c>
      <c r="M74" s="309">
        <f>M73/$D73*100</f>
        <v>5.4853521324592478</v>
      </c>
      <c r="N74" s="312">
        <f>N73/$D73*100</f>
        <v>12.235455661654482</v>
      </c>
      <c r="O74" s="310">
        <f>O73/$D73*100</f>
        <v>18.744475415751452</v>
      </c>
      <c r="P74" s="310">
        <f>P73/$D73*100</f>
        <v>1.945501262935095</v>
      </c>
      <c r="Q74" s="313">
        <f>Q73/$D73*100</f>
        <v>1.7260920211078474</v>
      </c>
      <c r="R74" s="310">
        <f>R73/$D73*100</f>
        <v>1.4175629106355361</v>
      </c>
      <c r="S74" s="309">
        <f>S73/$D73*100</f>
        <v>36.06908727208441</v>
      </c>
      <c r="T74" s="312">
        <f>T73/$D73*100</f>
        <v>6.1469702877264023</v>
      </c>
      <c r="U74" s="310">
        <f>U73/$D73*100</f>
        <v>2.5592901408723576</v>
      </c>
      <c r="V74" s="310">
        <f>V73/$D73*100</f>
        <v>3.6568206971207981E-2</v>
      </c>
      <c r="W74" s="311"/>
      <c r="X74" s="310">
        <f>X73/$D73*100</f>
        <v>0.2183194608247947</v>
      </c>
      <c r="Y74" s="310"/>
      <c r="Z74" s="310"/>
      <c r="AA74" s="310">
        <f>AA73/$D73*100</f>
        <v>0.76405756949775627</v>
      </c>
      <c r="AB74" s="309">
        <f>AB73/$D73*100</f>
        <v>9.7252056658925188</v>
      </c>
      <c r="AC74" s="308">
        <f>AC73/$D73*100</f>
        <v>29.193537840829009</v>
      </c>
      <c r="AD74" s="308">
        <f>AD73/$D73*100</f>
        <v>1.066411254289499</v>
      </c>
      <c r="AE74" s="308">
        <f>AE73/$D73*100</f>
        <v>10.805057552545607</v>
      </c>
      <c r="AF74" s="307"/>
    </row>
    <row r="75" spans="1:32" ht="11.25" customHeight="1" x14ac:dyDescent="0.15">
      <c r="A75" s="333"/>
      <c r="B75" s="332">
        <v>24</v>
      </c>
      <c r="C75" s="331" t="s">
        <v>33</v>
      </c>
      <c r="D75" s="330">
        <f>H75+M75+S75+AB75+AC75+AD75+AE75</f>
        <v>807060</v>
      </c>
      <c r="E75" s="326">
        <v>60992</v>
      </c>
      <c r="F75" s="325"/>
      <c r="G75" s="325">
        <v>1464</v>
      </c>
      <c r="H75" s="329">
        <f>E75+F75+G75</f>
        <v>62456</v>
      </c>
      <c r="I75" s="326"/>
      <c r="J75" s="325">
        <v>30090</v>
      </c>
      <c r="K75" s="325"/>
      <c r="L75" s="325">
        <v>11005</v>
      </c>
      <c r="M75" s="328">
        <f>SUM(J75:L75)</f>
        <v>41095</v>
      </c>
      <c r="N75" s="326">
        <v>97398</v>
      </c>
      <c r="O75" s="325">
        <v>143995</v>
      </c>
      <c r="P75" s="327">
        <v>15885</v>
      </c>
      <c r="Q75" s="325">
        <v>13713</v>
      </c>
      <c r="R75" s="325">
        <v>12422</v>
      </c>
      <c r="S75" s="324">
        <f>SUM(N75:R75)</f>
        <v>283413</v>
      </c>
      <c r="T75" s="326">
        <v>49891</v>
      </c>
      <c r="U75" s="325">
        <v>21536</v>
      </c>
      <c r="V75" s="325"/>
      <c r="W75" s="325"/>
      <c r="X75" s="325">
        <v>3920</v>
      </c>
      <c r="Y75" s="325"/>
      <c r="Z75" s="325"/>
      <c r="AA75" s="325">
        <v>6189</v>
      </c>
      <c r="AB75" s="324">
        <f>SUM(T75:AA75)</f>
        <v>81536</v>
      </c>
      <c r="AC75" s="323">
        <v>235570</v>
      </c>
      <c r="AD75" s="323">
        <v>11647</v>
      </c>
      <c r="AE75" s="323">
        <v>91343</v>
      </c>
      <c r="AF75" s="322" t="s">
        <v>33</v>
      </c>
    </row>
    <row r="76" spans="1:32" ht="11.25" customHeight="1" x14ac:dyDescent="0.15">
      <c r="A76" s="320"/>
      <c r="B76" s="319"/>
      <c r="C76" s="318"/>
      <c r="D76" s="317"/>
      <c r="E76" s="312">
        <f>E75/$D75*100</f>
        <v>7.5573067677743913</v>
      </c>
      <c r="F76" s="316"/>
      <c r="G76" s="310">
        <f>G75/$D75*100</f>
        <v>0.18139915247936958</v>
      </c>
      <c r="H76" s="309">
        <f>H75/$D75*100</f>
        <v>7.7387059202537607</v>
      </c>
      <c r="I76" s="315"/>
      <c r="J76" s="313">
        <f>J75/$D75*100</f>
        <v>3.7283473347706493</v>
      </c>
      <c r="K76" s="314"/>
      <c r="L76" s="310">
        <f>L75/$D75*100</f>
        <v>1.3635913067182117</v>
      </c>
      <c r="M76" s="309">
        <f>M75/$D75*100</f>
        <v>5.091938641488861</v>
      </c>
      <c r="N76" s="312">
        <f>N75/$D75*100</f>
        <v>12.068247713924615</v>
      </c>
      <c r="O76" s="310">
        <f>O75/$D75*100</f>
        <v>17.841920055510123</v>
      </c>
      <c r="P76" s="310">
        <f>P75/$D75*100</f>
        <v>1.9682551483161104</v>
      </c>
      <c r="Q76" s="313">
        <f>Q75/$D75*100</f>
        <v>1.6991301761950783</v>
      </c>
      <c r="R76" s="310">
        <f>R75/$D75*100</f>
        <v>1.5391668525264541</v>
      </c>
      <c r="S76" s="309">
        <f>S75/$D75*100</f>
        <v>35.116719946472379</v>
      </c>
      <c r="T76" s="312">
        <f>T75/$D75*100</f>
        <v>6.1818204346640888</v>
      </c>
      <c r="U76" s="310">
        <f>U75/$D75*100</f>
        <v>2.6684509206254798</v>
      </c>
      <c r="V76" s="310"/>
      <c r="W76" s="311"/>
      <c r="X76" s="310">
        <f>X75/$D75*100</f>
        <v>0.48571357767700046</v>
      </c>
      <c r="Y76" s="310"/>
      <c r="Z76" s="310"/>
      <c r="AA76" s="310">
        <f>AA75/$D75*100</f>
        <v>0.76685748271503973</v>
      </c>
      <c r="AB76" s="309">
        <f>AB75/$D75*100</f>
        <v>10.102842415681609</v>
      </c>
      <c r="AC76" s="308">
        <f>AC75/$D75*100</f>
        <v>29.18866007483954</v>
      </c>
      <c r="AD76" s="308">
        <f>AD75/$D75*100</f>
        <v>1.4431392957153124</v>
      </c>
      <c r="AE76" s="308">
        <f>AE75/$D75*100</f>
        <v>11.317993705548535</v>
      </c>
      <c r="AF76" s="307"/>
    </row>
    <row r="77" spans="1:32" ht="11.25" customHeight="1" x14ac:dyDescent="0.15">
      <c r="A77" s="333"/>
      <c r="B77" s="332">
        <v>25</v>
      </c>
      <c r="C77" s="331" t="s">
        <v>201</v>
      </c>
      <c r="D77" s="330">
        <f>SUM(H77,M77,S77,AB77,AC77,AD77,AE77)</f>
        <v>793363</v>
      </c>
      <c r="E77" s="326">
        <v>59593</v>
      </c>
      <c r="F77" s="325"/>
      <c r="G77" s="325">
        <v>1223</v>
      </c>
      <c r="H77" s="329">
        <f>E77+F77+G77</f>
        <v>60816</v>
      </c>
      <c r="I77" s="326"/>
      <c r="J77" s="325">
        <v>24787</v>
      </c>
      <c r="K77" s="325"/>
      <c r="L77" s="325">
        <v>10335</v>
      </c>
      <c r="M77" s="328">
        <f>SUM(J77:L77)</f>
        <v>35122</v>
      </c>
      <c r="N77" s="326">
        <v>95829</v>
      </c>
      <c r="O77" s="325">
        <v>136971</v>
      </c>
      <c r="P77" s="327">
        <v>13571</v>
      </c>
      <c r="Q77" s="325">
        <v>11608</v>
      </c>
      <c r="R77" s="325">
        <v>11952</v>
      </c>
      <c r="S77" s="324">
        <f>SUM(N77:R77)</f>
        <v>269931</v>
      </c>
      <c r="T77" s="326">
        <v>49124</v>
      </c>
      <c r="U77" s="325">
        <v>21458</v>
      </c>
      <c r="V77" s="325"/>
      <c r="W77" s="325"/>
      <c r="X77" s="325"/>
      <c r="Y77" s="325">
        <v>1913</v>
      </c>
      <c r="Z77" s="325"/>
      <c r="AA77" s="325">
        <v>7986</v>
      </c>
      <c r="AB77" s="324">
        <f>SUM(T77:AA77)</f>
        <v>80481</v>
      </c>
      <c r="AC77" s="323">
        <v>242779</v>
      </c>
      <c r="AD77" s="323">
        <v>10749</v>
      </c>
      <c r="AE77" s="323">
        <v>93485</v>
      </c>
      <c r="AF77" s="322" t="s">
        <v>201</v>
      </c>
    </row>
    <row r="78" spans="1:32" ht="11.25" customHeight="1" x14ac:dyDescent="0.15">
      <c r="A78" s="320"/>
      <c r="B78" s="319"/>
      <c r="C78" s="318"/>
      <c r="D78" s="317"/>
      <c r="E78" s="312">
        <f>E77/$D77*100</f>
        <v>7.5114417990251621</v>
      </c>
      <c r="F78" s="316"/>
      <c r="G78" s="310">
        <f>G77/$D77*100</f>
        <v>0.15415389928695944</v>
      </c>
      <c r="H78" s="309">
        <f>H77/$D77*100</f>
        <v>7.6655956983121225</v>
      </c>
      <c r="I78" s="315"/>
      <c r="J78" s="313">
        <f>J77/$D77*100</f>
        <v>3.1242949318281794</v>
      </c>
      <c r="K78" s="314"/>
      <c r="L78" s="310">
        <f>L77/$D77*100</f>
        <v>1.3026823786841586</v>
      </c>
      <c r="M78" s="309">
        <f>M77/$D77*100</f>
        <v>4.4269773105123384</v>
      </c>
      <c r="N78" s="312">
        <f>N77/$D77*100</f>
        <v>12.078834026794796</v>
      </c>
      <c r="O78" s="310">
        <f>O77/$D77*100</f>
        <v>17.264606491605985</v>
      </c>
      <c r="P78" s="310">
        <f>P77/$D77*100</f>
        <v>1.7105662855464647</v>
      </c>
      <c r="Q78" s="313">
        <f>Q77/$D77*100</f>
        <v>1.4631385633058258</v>
      </c>
      <c r="R78" s="310">
        <f>R77/$D77*100</f>
        <v>1.5064982864086176</v>
      </c>
      <c r="S78" s="309">
        <f>S77/$D77*100</f>
        <v>34.023643653661686</v>
      </c>
      <c r="T78" s="312">
        <f>T77/$D77*100</f>
        <v>6.1918692956439862</v>
      </c>
      <c r="U78" s="310">
        <f>U77/$D77*100</f>
        <v>2.7046887742433161</v>
      </c>
      <c r="V78" s="310"/>
      <c r="W78" s="311"/>
      <c r="X78" s="310"/>
      <c r="Y78" s="310">
        <f>Y77/$D77*100</f>
        <v>0.2411254369059308</v>
      </c>
      <c r="Z78" s="310"/>
      <c r="AA78" s="310">
        <f>AA77/$D77*100</f>
        <v>1.0066010136595731</v>
      </c>
      <c r="AB78" s="309">
        <f>AB77/$D77*100</f>
        <v>10.144284520452807</v>
      </c>
      <c r="AC78" s="308">
        <f>AC77/$D77*100</f>
        <v>30.60125062550182</v>
      </c>
      <c r="AD78" s="308">
        <f>AD77/$D77*100</f>
        <v>1.3548653012555412</v>
      </c>
      <c r="AE78" s="308">
        <f>AE77/$D77*100</f>
        <v>11.783382890303681</v>
      </c>
      <c r="AF78" s="307"/>
    </row>
    <row r="79" spans="1:32" ht="11.25" customHeight="1" x14ac:dyDescent="0.15">
      <c r="A79" s="333"/>
      <c r="B79" s="332">
        <v>26</v>
      </c>
      <c r="C79" s="331" t="s">
        <v>200</v>
      </c>
      <c r="D79" s="330">
        <f>SUM(H79,M79,S79,AB79,AC79,AD79,AE79)</f>
        <v>790165</v>
      </c>
      <c r="E79" s="326">
        <v>58906</v>
      </c>
      <c r="F79" s="325"/>
      <c r="G79" s="325">
        <v>1159</v>
      </c>
      <c r="H79" s="329">
        <f>E79+F79+G79</f>
        <v>60065</v>
      </c>
      <c r="I79" s="326"/>
      <c r="J79" s="325">
        <v>24269</v>
      </c>
      <c r="K79" s="325"/>
      <c r="L79" s="325">
        <v>9881</v>
      </c>
      <c r="M79" s="328">
        <f>SUM(J79:L79)</f>
        <v>34150</v>
      </c>
      <c r="N79" s="326">
        <v>95031</v>
      </c>
      <c r="O79" s="325">
        <v>136245</v>
      </c>
      <c r="P79" s="327">
        <v>12502</v>
      </c>
      <c r="Q79" s="325">
        <v>10985</v>
      </c>
      <c r="R79" s="325">
        <v>12958</v>
      </c>
      <c r="S79" s="324">
        <f>SUM(N79:R79)</f>
        <v>267721</v>
      </c>
      <c r="T79" s="326">
        <v>51941</v>
      </c>
      <c r="U79" s="325">
        <v>22539</v>
      </c>
      <c r="V79" s="325"/>
      <c r="W79" s="325"/>
      <c r="X79" s="325"/>
      <c r="Y79" s="325">
        <v>6181</v>
      </c>
      <c r="Z79" s="325"/>
      <c r="AA79" s="325">
        <v>4984</v>
      </c>
      <c r="AB79" s="324">
        <f>SUM(T79:AA79)</f>
        <v>85645</v>
      </c>
      <c r="AC79" s="323">
        <v>243584</v>
      </c>
      <c r="AD79" s="323">
        <v>8136</v>
      </c>
      <c r="AE79" s="323">
        <v>90864</v>
      </c>
      <c r="AF79" s="322" t="s">
        <v>200</v>
      </c>
    </row>
    <row r="80" spans="1:32" ht="11.25" customHeight="1" x14ac:dyDescent="0.15">
      <c r="A80" s="320"/>
      <c r="B80" s="319"/>
      <c r="C80" s="318"/>
      <c r="D80" s="317"/>
      <c r="E80" s="312">
        <f>E79/$D79*100</f>
        <v>7.4548986604063714</v>
      </c>
      <c r="F80" s="316"/>
      <c r="G80" s="310">
        <f>G79/$D79*100</f>
        <v>0.14667822543392836</v>
      </c>
      <c r="H80" s="309">
        <f>H79/$D79*100</f>
        <v>7.6015768858402986</v>
      </c>
      <c r="I80" s="315"/>
      <c r="J80" s="313">
        <f>J79/$D79*100</f>
        <v>3.0713838248973313</v>
      </c>
      <c r="K80" s="314"/>
      <c r="L80" s="310">
        <f>L79/$D79*100</f>
        <v>1.250498313643353</v>
      </c>
      <c r="M80" s="309">
        <f>M79/$D79*100</f>
        <v>4.3218821385406843</v>
      </c>
      <c r="N80" s="312">
        <f>N79/$D79*100</f>
        <v>12.026728594660609</v>
      </c>
      <c r="O80" s="310">
        <f>O79/$D79*100</f>
        <v>17.242601228857264</v>
      </c>
      <c r="P80" s="310">
        <f>P79/$D79*100</f>
        <v>1.5822011858282765</v>
      </c>
      <c r="Q80" s="313">
        <f>Q79/$D79*100</f>
        <v>1.390215967551081</v>
      </c>
      <c r="R80" s="310">
        <f>R79/$D79*100</f>
        <v>1.6399106515727728</v>
      </c>
      <c r="S80" s="309">
        <f>S79/$D79*100</f>
        <v>33.881657628470002</v>
      </c>
      <c r="T80" s="312">
        <f>T79/$D79*100</f>
        <v>6.5734371934975613</v>
      </c>
      <c r="U80" s="310">
        <f>U79/$D79*100</f>
        <v>2.8524422114368519</v>
      </c>
      <c r="V80" s="310"/>
      <c r="W80" s="311"/>
      <c r="X80" s="310"/>
      <c r="Y80" s="310">
        <f>Y79/$D79*100</f>
        <v>0.78224168369897418</v>
      </c>
      <c r="Z80" s="310"/>
      <c r="AA80" s="310">
        <f>AA79/$D79*100</f>
        <v>0.63075433611967124</v>
      </c>
      <c r="AB80" s="309">
        <f>AB79/$D79*100</f>
        <v>10.838875424753059</v>
      </c>
      <c r="AC80" s="308">
        <f>AC79/$D79*100</f>
        <v>30.826979175235554</v>
      </c>
      <c r="AD80" s="308">
        <f>AD79/$D79*100</f>
        <v>1.0296583624939095</v>
      </c>
      <c r="AE80" s="308">
        <f>AE79/$D79*100</f>
        <v>11.499370384666493</v>
      </c>
      <c r="AF80" s="307"/>
    </row>
    <row r="81" spans="1:32" ht="11.25" customHeight="1" x14ac:dyDescent="0.15">
      <c r="A81" s="333"/>
      <c r="B81" s="332">
        <v>27</v>
      </c>
      <c r="C81" s="331" t="s">
        <v>199</v>
      </c>
      <c r="D81" s="330">
        <f>SUM(H81,M81,S81,AB81,AC81,AD81,AE81)</f>
        <v>780411</v>
      </c>
      <c r="E81" s="326">
        <v>58174</v>
      </c>
      <c r="F81" s="325"/>
      <c r="G81" s="325">
        <v>992</v>
      </c>
      <c r="H81" s="329">
        <f>E81+F81+G81</f>
        <v>59166</v>
      </c>
      <c r="I81" s="326"/>
      <c r="J81" s="325">
        <v>22216</v>
      </c>
      <c r="K81" s="325"/>
      <c r="L81" s="325">
        <v>9488</v>
      </c>
      <c r="M81" s="328">
        <f>SUM(J81:L81)</f>
        <v>31704</v>
      </c>
      <c r="N81" s="326">
        <v>92400</v>
      </c>
      <c r="O81" s="325">
        <v>126318</v>
      </c>
      <c r="P81" s="327">
        <v>12888</v>
      </c>
      <c r="Q81" s="325">
        <v>9695</v>
      </c>
      <c r="R81" s="325">
        <v>14450</v>
      </c>
      <c r="S81" s="324">
        <f>SUM(N81:R81)</f>
        <v>255751</v>
      </c>
      <c r="T81" s="326">
        <v>53545</v>
      </c>
      <c r="U81" s="325">
        <v>22062</v>
      </c>
      <c r="V81" s="325"/>
      <c r="W81" s="325"/>
      <c r="X81" s="325"/>
      <c r="Y81" s="325">
        <v>10569</v>
      </c>
      <c r="Z81" s="325"/>
      <c r="AA81" s="325">
        <v>4451</v>
      </c>
      <c r="AB81" s="324">
        <f>SUM(T81:AA81)</f>
        <v>90627</v>
      </c>
      <c r="AC81" s="323">
        <v>246292</v>
      </c>
      <c r="AD81" s="323">
        <v>7476</v>
      </c>
      <c r="AE81" s="323">
        <v>89395</v>
      </c>
      <c r="AF81" s="322" t="s">
        <v>199</v>
      </c>
    </row>
    <row r="82" spans="1:32" ht="11.25" customHeight="1" x14ac:dyDescent="0.15">
      <c r="A82" s="320"/>
      <c r="B82" s="319"/>
      <c r="C82" s="318"/>
      <c r="D82" s="317"/>
      <c r="E82" s="312">
        <f>E81/$D81*100</f>
        <v>7.4542772974753051</v>
      </c>
      <c r="F82" s="316"/>
      <c r="G82" s="310">
        <f>G81/$D81*100</f>
        <v>0.12711250866530585</v>
      </c>
      <c r="H82" s="309">
        <f>H81/$D81*100</f>
        <v>7.5813898061406109</v>
      </c>
      <c r="I82" s="315"/>
      <c r="J82" s="313">
        <f>J81/$D81*100</f>
        <v>2.8467051335770512</v>
      </c>
      <c r="K82" s="314"/>
      <c r="L82" s="310">
        <f>L81/$D81*100</f>
        <v>1.2157696393310704</v>
      </c>
      <c r="M82" s="309">
        <f>M81/$D81*100</f>
        <v>4.0624747729081214</v>
      </c>
      <c r="N82" s="312">
        <f>N81/$D81*100</f>
        <v>11.83991512164744</v>
      </c>
      <c r="O82" s="310">
        <f>O81/$D81*100</f>
        <v>16.186086562080749</v>
      </c>
      <c r="P82" s="310">
        <f>P81/$D81*100</f>
        <v>1.6514375117726428</v>
      </c>
      <c r="Q82" s="313">
        <f>Q81/$D81*100</f>
        <v>1.2422941245061898</v>
      </c>
      <c r="R82" s="310">
        <f>R81/$D81*100</f>
        <v>1.851588457876683</v>
      </c>
      <c r="S82" s="309">
        <f>S81/$D81*100</f>
        <v>32.771321777883706</v>
      </c>
      <c r="T82" s="312">
        <f>T81/$D81*100</f>
        <v>6.8611283029070576</v>
      </c>
      <c r="U82" s="310">
        <f>U81/$D81*100</f>
        <v>2.8269719417076384</v>
      </c>
      <c r="V82" s="310"/>
      <c r="W82" s="311"/>
      <c r="X82" s="310"/>
      <c r="Y82" s="310">
        <f>Y81/$D81*100</f>
        <v>1.3542863952455821</v>
      </c>
      <c r="Z82" s="310"/>
      <c r="AA82" s="310">
        <f>AA81/$D81*100</f>
        <v>0.57034050006983505</v>
      </c>
      <c r="AB82" s="309">
        <f>AB81/$D81*100</f>
        <v>11.612727139930113</v>
      </c>
      <c r="AC82" s="308">
        <f>AC81/$D81*100</f>
        <v>31.559268129229341</v>
      </c>
      <c r="AD82" s="308">
        <f>AD81/$D81*100</f>
        <v>0.95795676893329285</v>
      </c>
      <c r="AE82" s="308">
        <f>AE81/$D81*100</f>
        <v>11.454861604974814</v>
      </c>
      <c r="AF82" s="307"/>
    </row>
    <row r="83" spans="1:32" ht="11.25" customHeight="1" x14ac:dyDescent="0.15">
      <c r="A83" s="333"/>
      <c r="B83" s="332">
        <v>28</v>
      </c>
      <c r="C83" s="331" t="s">
        <v>198</v>
      </c>
      <c r="D83" s="330">
        <f>SUM(H83,M83,S83,AB83,AC83,AD83,AE83)</f>
        <v>776408</v>
      </c>
      <c r="E83" s="326">
        <v>60451</v>
      </c>
      <c r="F83" s="325"/>
      <c r="G83" s="325">
        <v>838</v>
      </c>
      <c r="H83" s="329">
        <f>E83+F83+G83</f>
        <v>61289</v>
      </c>
      <c r="I83" s="326"/>
      <c r="J83" s="325">
        <v>19858</v>
      </c>
      <c r="K83" s="325"/>
      <c r="L83" s="325">
        <v>9531</v>
      </c>
      <c r="M83" s="328">
        <f>SUM(J83:L83)</f>
        <v>29389</v>
      </c>
      <c r="N83" s="326">
        <v>89704</v>
      </c>
      <c r="O83" s="325">
        <v>121152</v>
      </c>
      <c r="P83" s="327">
        <v>18097</v>
      </c>
      <c r="Q83" s="325">
        <v>9782</v>
      </c>
      <c r="R83" s="325">
        <v>9552</v>
      </c>
      <c r="S83" s="324">
        <f>SUM(N83:R83)</f>
        <v>248287</v>
      </c>
      <c r="T83" s="326">
        <v>54701</v>
      </c>
      <c r="U83" s="325">
        <v>22908</v>
      </c>
      <c r="V83" s="325"/>
      <c r="W83" s="325"/>
      <c r="X83" s="325"/>
      <c r="Y83" s="325">
        <v>12053</v>
      </c>
      <c r="Z83" s="325"/>
      <c r="AA83" s="325">
        <v>5703</v>
      </c>
      <c r="AB83" s="324">
        <f>SUM(T83:AA83)</f>
        <v>95365</v>
      </c>
      <c r="AC83" s="323">
        <v>240760</v>
      </c>
      <c r="AD83" s="323">
        <v>8730</v>
      </c>
      <c r="AE83" s="323">
        <v>92588</v>
      </c>
      <c r="AF83" s="322" t="s">
        <v>198</v>
      </c>
    </row>
    <row r="84" spans="1:32" ht="11.25" customHeight="1" x14ac:dyDescent="0.15">
      <c r="A84" s="320"/>
      <c r="B84" s="319"/>
      <c r="C84" s="318"/>
      <c r="D84" s="317"/>
      <c r="E84" s="312">
        <f>E83/$D83*100</f>
        <v>7.785983658076681</v>
      </c>
      <c r="F84" s="316"/>
      <c r="G84" s="310">
        <f>G83/$D83*100</f>
        <v>0.10793294247354483</v>
      </c>
      <c r="H84" s="309">
        <f>H83/$D83*100</f>
        <v>7.8939166005502255</v>
      </c>
      <c r="I84" s="315"/>
      <c r="J84" s="313">
        <f>J83/$D83*100</f>
        <v>2.5576758611451709</v>
      </c>
      <c r="K84" s="314"/>
      <c r="L84" s="310">
        <f>L83/$D83*100</f>
        <v>1.227576222810687</v>
      </c>
      <c r="M84" s="309">
        <f>M83/$D83*100</f>
        <v>3.7852520839558581</v>
      </c>
      <c r="N84" s="312">
        <f>N83/$D83*100</f>
        <v>11.553719178576213</v>
      </c>
      <c r="O84" s="310">
        <f>O83/$D83*100</f>
        <v>15.604166881330434</v>
      </c>
      <c r="P84" s="310">
        <f>P83/$D83*100</f>
        <v>2.3308621240378771</v>
      </c>
      <c r="Q84" s="313">
        <f>Q83/$D83*100</f>
        <v>1.2599045862484675</v>
      </c>
      <c r="R84" s="310">
        <f>R83/$D83*100</f>
        <v>1.230280986285561</v>
      </c>
      <c r="S84" s="309">
        <f>S83/$D83*100</f>
        <v>31.978933756478551</v>
      </c>
      <c r="T84" s="312">
        <f>T83/$D83*100</f>
        <v>7.0453936590040289</v>
      </c>
      <c r="U84" s="310">
        <f>U83/$D83*100</f>
        <v>2.9505105563054475</v>
      </c>
      <c r="V84" s="310"/>
      <c r="W84" s="311"/>
      <c r="X84" s="310"/>
      <c r="Y84" s="310">
        <f>Y83/$D83*100</f>
        <v>1.5524054363169881</v>
      </c>
      <c r="Z84" s="310"/>
      <c r="AA84" s="310">
        <f>AA83/$D83*100</f>
        <v>0.73453648081936307</v>
      </c>
      <c r="AB84" s="309">
        <f>AB83/$D83*100</f>
        <v>12.282846132445828</v>
      </c>
      <c r="AC84" s="308">
        <f>AC83/$D83*100</f>
        <v>31.009469248127274</v>
      </c>
      <c r="AD84" s="308">
        <f>AD83/$D83*100</f>
        <v>1.124408815983349</v>
      </c>
      <c r="AE84" s="308">
        <f>AE83/$D83*100</f>
        <v>11.925173362458914</v>
      </c>
      <c r="AF84" s="307"/>
    </row>
    <row r="85" spans="1:32" ht="11.25" customHeight="1" x14ac:dyDescent="0.15">
      <c r="A85" s="333"/>
      <c r="B85" s="332">
        <v>29</v>
      </c>
      <c r="C85" s="331" t="s">
        <v>197</v>
      </c>
      <c r="D85" s="330">
        <f>SUM(H85,M85,S85,AB85,AC85,AD85,AE85)</f>
        <v>768766</v>
      </c>
      <c r="E85" s="326">
        <v>57998</v>
      </c>
      <c r="F85" s="325"/>
      <c r="G85" s="325">
        <v>605</v>
      </c>
      <c r="H85" s="329">
        <f>E85+F85+G85</f>
        <v>58603</v>
      </c>
      <c r="I85" s="326"/>
      <c r="J85" s="325">
        <v>17272</v>
      </c>
      <c r="K85" s="325"/>
      <c r="L85" s="325">
        <v>9618</v>
      </c>
      <c r="M85" s="328">
        <f>SUM(J85:L85)</f>
        <v>26890</v>
      </c>
      <c r="N85" s="326">
        <v>86643</v>
      </c>
      <c r="O85" s="325">
        <v>110758</v>
      </c>
      <c r="P85" s="327">
        <v>17239</v>
      </c>
      <c r="Q85" s="325">
        <v>8702</v>
      </c>
      <c r="R85" s="325">
        <v>7857</v>
      </c>
      <c r="S85" s="324">
        <f>SUM(N85:R85)</f>
        <v>231199</v>
      </c>
      <c r="T85" s="326">
        <v>54403</v>
      </c>
      <c r="U85" s="325">
        <v>22858</v>
      </c>
      <c r="V85" s="325"/>
      <c r="W85" s="325"/>
      <c r="X85" s="325"/>
      <c r="Y85" s="325"/>
      <c r="Z85" s="325">
        <v>21149</v>
      </c>
      <c r="AA85" s="325">
        <v>3500</v>
      </c>
      <c r="AB85" s="324">
        <f>SUM(T85:AA85)</f>
        <v>101910</v>
      </c>
      <c r="AC85" s="323">
        <v>249093</v>
      </c>
      <c r="AD85" s="323">
        <v>6748</v>
      </c>
      <c r="AE85" s="323">
        <v>94323</v>
      </c>
      <c r="AF85" s="322" t="s">
        <v>197</v>
      </c>
    </row>
    <row r="86" spans="1:32" ht="11.25" customHeight="1" x14ac:dyDescent="0.15">
      <c r="A86" s="320"/>
      <c r="B86" s="319"/>
      <c r="C86" s="318"/>
      <c r="D86" s="317"/>
      <c r="E86" s="312">
        <f>E85/$D85*100</f>
        <v>7.5442982650117205</v>
      </c>
      <c r="F86" s="316"/>
      <c r="G86" s="310">
        <f>G85/$D85*100</f>
        <v>7.8697549059141531E-2</v>
      </c>
      <c r="H86" s="309">
        <f>H85/$D85*100</f>
        <v>7.6229958140708609</v>
      </c>
      <c r="I86" s="315"/>
      <c r="J86" s="313">
        <f>J85/$D85*100</f>
        <v>2.2467174666933762</v>
      </c>
      <c r="K86" s="314"/>
      <c r="L86" s="310">
        <f>L85/$D85*100</f>
        <v>1.2510959121501211</v>
      </c>
      <c r="M86" s="309">
        <f>M85/$D85*100</f>
        <v>3.4978133788434973</v>
      </c>
      <c r="N86" s="312">
        <f>N85/$D85*100</f>
        <v>11.27039957542347</v>
      </c>
      <c r="O86" s="310">
        <f>O85/$D85*100</f>
        <v>14.407244857342807</v>
      </c>
      <c r="P86" s="310">
        <f>P85/$D85*100</f>
        <v>2.2424248731083321</v>
      </c>
      <c r="Q86" s="313">
        <f>Q85/$D85*100</f>
        <v>1.1319439205167763</v>
      </c>
      <c r="R86" s="310">
        <f>R85/$D85*100</f>
        <v>1.0220275090209503</v>
      </c>
      <c r="S86" s="309">
        <f>S85/$D85*100</f>
        <v>30.074040735412339</v>
      </c>
      <c r="T86" s="312">
        <f>T85/$D85*100</f>
        <v>7.0766657214288875</v>
      </c>
      <c r="U86" s="310">
        <f>U85/$D85*100</f>
        <v>2.9733364899072021</v>
      </c>
      <c r="V86" s="310"/>
      <c r="W86" s="311"/>
      <c r="X86" s="310"/>
      <c r="Y86" s="310"/>
      <c r="Z86" s="310">
        <f>Z85/$D85*100</f>
        <v>2.7510321736393126</v>
      </c>
      <c r="AA86" s="310">
        <f>AA85/$D85*100</f>
        <v>0.45527507720164517</v>
      </c>
      <c r="AB86" s="309">
        <f>AB85/$D85*100</f>
        <v>13.256309462177047</v>
      </c>
      <c r="AC86" s="308">
        <f>AC85/$D85*100</f>
        <v>32.401667087254118</v>
      </c>
      <c r="AD86" s="308">
        <f>AD85/$D85*100</f>
        <v>0.8777703488447719</v>
      </c>
      <c r="AE86" s="308">
        <f>AE85/$D85*100</f>
        <v>12.269403173397366</v>
      </c>
      <c r="AF86" s="307"/>
    </row>
    <row r="87" spans="1:32" ht="11.25" customHeight="1" x14ac:dyDescent="0.15">
      <c r="A87" s="321"/>
      <c r="B87" s="272">
        <v>30</v>
      </c>
      <c r="C87" s="304" t="s">
        <v>196</v>
      </c>
      <c r="D87" s="303">
        <f>SUM(H87,M87,S87,AB87,AC87,AD87,AE87)</f>
        <v>757237</v>
      </c>
      <c r="E87" s="299">
        <v>55428</v>
      </c>
      <c r="F87" s="298"/>
      <c r="G87" s="298">
        <v>548</v>
      </c>
      <c r="H87" s="302">
        <f>E87+F87+G87</f>
        <v>55976</v>
      </c>
      <c r="I87" s="299"/>
      <c r="J87" s="298">
        <v>14970</v>
      </c>
      <c r="K87" s="298"/>
      <c r="L87" s="298">
        <v>8320</v>
      </c>
      <c r="M87" s="301">
        <f>SUM(J87:L87)</f>
        <v>23290</v>
      </c>
      <c r="N87" s="299">
        <v>83975</v>
      </c>
      <c r="O87" s="298">
        <v>103962</v>
      </c>
      <c r="P87" s="300">
        <v>11833</v>
      </c>
      <c r="Q87" s="298">
        <v>8027</v>
      </c>
      <c r="R87" s="298">
        <v>13703</v>
      </c>
      <c r="S87" s="297">
        <f>SUM(N87:R87)</f>
        <v>221500</v>
      </c>
      <c r="T87" s="299">
        <v>53337</v>
      </c>
      <c r="U87" s="298">
        <v>21313</v>
      </c>
      <c r="V87" s="298"/>
      <c r="W87" s="298"/>
      <c r="X87" s="298"/>
      <c r="Y87" s="298"/>
      <c r="Z87" s="298">
        <v>29410</v>
      </c>
      <c r="AA87" s="298">
        <v>3568</v>
      </c>
      <c r="AB87" s="297">
        <f>SUM(T87:AA87)</f>
        <v>107628</v>
      </c>
      <c r="AC87" s="296">
        <v>246357</v>
      </c>
      <c r="AD87" s="296">
        <v>7036</v>
      </c>
      <c r="AE87" s="296">
        <v>95450</v>
      </c>
      <c r="AF87" s="295" t="s">
        <v>196</v>
      </c>
    </row>
    <row r="88" spans="1:32" ht="11.25" customHeight="1" x14ac:dyDescent="0.15">
      <c r="A88" s="320"/>
      <c r="B88" s="319"/>
      <c r="C88" s="318"/>
      <c r="D88" s="317"/>
      <c r="E88" s="312">
        <f>E87/$D87*100</f>
        <v>7.319769107954313</v>
      </c>
      <c r="F88" s="316"/>
      <c r="G88" s="310">
        <f>G87/$D87*100</f>
        <v>7.2368360235963117E-2</v>
      </c>
      <c r="H88" s="309">
        <f>H87/$D87*100</f>
        <v>7.3921374681902758</v>
      </c>
      <c r="I88" s="315"/>
      <c r="J88" s="313">
        <f>J87/$D87*100</f>
        <v>1.9769240013364375</v>
      </c>
      <c r="K88" s="314"/>
      <c r="L88" s="310">
        <f>L87/$D87*100</f>
        <v>1.0987313086919948</v>
      </c>
      <c r="M88" s="309">
        <f>M87/$D87*100</f>
        <v>3.0756553100284321</v>
      </c>
      <c r="N88" s="312">
        <f>N87/$D87*100</f>
        <v>11.089658851852194</v>
      </c>
      <c r="O88" s="310">
        <f>O87/$D87*100</f>
        <v>13.729123114691966</v>
      </c>
      <c r="P88" s="310">
        <f>P87/$D87*100</f>
        <v>1.5626547567010065</v>
      </c>
      <c r="Q88" s="313">
        <f>Q87/$D87*100</f>
        <v>1.060038006595029</v>
      </c>
      <c r="R88" s="310">
        <f>R87/$D87*100</f>
        <v>1.8096051830536544</v>
      </c>
      <c r="S88" s="309">
        <f>S87/$D87*100</f>
        <v>29.25107991289385</v>
      </c>
      <c r="T88" s="312">
        <f>T87/$D87*100</f>
        <v>7.0436336312145338</v>
      </c>
      <c r="U88" s="310">
        <f>U87/$D87*100</f>
        <v>2.814574565162558</v>
      </c>
      <c r="V88" s="310"/>
      <c r="W88" s="311"/>
      <c r="X88" s="310"/>
      <c r="Y88" s="310"/>
      <c r="Z88" s="310">
        <f>Z87/$D87*100</f>
        <v>3.8838567053643707</v>
      </c>
      <c r="AA88" s="310">
        <f>AA87/$D87*100</f>
        <v>0.47118669584291317</v>
      </c>
      <c r="AB88" s="309">
        <f>AB87/$D87*100</f>
        <v>14.213251597584375</v>
      </c>
      <c r="AC88" s="308">
        <f>AC87/$D87*100</f>
        <v>32.533671756662706</v>
      </c>
      <c r="AD88" s="308">
        <f>AD87/$D87*100</f>
        <v>0.9291674865332783</v>
      </c>
      <c r="AE88" s="308">
        <f>AE87/$D87*100</f>
        <v>12.605036468107079</v>
      </c>
      <c r="AF88" s="307"/>
    </row>
    <row r="89" spans="1:32" ht="11.25" customHeight="1" x14ac:dyDescent="0.15">
      <c r="A89" s="306" t="s">
        <v>26</v>
      </c>
      <c r="B89" s="305" t="s">
        <v>195</v>
      </c>
      <c r="C89" s="304" t="s">
        <v>194</v>
      </c>
      <c r="D89" s="303">
        <f>SUM(H89,M89,S89,AB89,AC89,AD89,AE89)</f>
        <v>744263</v>
      </c>
      <c r="E89" s="299">
        <v>55059</v>
      </c>
      <c r="F89" s="298"/>
      <c r="G89" s="298">
        <v>497</v>
      </c>
      <c r="H89" s="302">
        <f>E89+F89+G89</f>
        <v>55556</v>
      </c>
      <c r="I89" s="299"/>
      <c r="J89" s="298">
        <v>13348</v>
      </c>
      <c r="K89" s="298"/>
      <c r="L89" s="298">
        <v>8680</v>
      </c>
      <c r="M89" s="301">
        <f>SUM(J89:L89)</f>
        <v>22028</v>
      </c>
      <c r="N89" s="299">
        <v>81848</v>
      </c>
      <c r="O89" s="298">
        <v>98872</v>
      </c>
      <c r="P89" s="300">
        <v>10154</v>
      </c>
      <c r="Q89" s="298">
        <v>7789</v>
      </c>
      <c r="R89" s="298">
        <v>14097</v>
      </c>
      <c r="S89" s="297">
        <f>SUM(N89:R89)</f>
        <v>212760</v>
      </c>
      <c r="T89" s="299">
        <v>52021</v>
      </c>
      <c r="U89" s="298">
        <v>20600</v>
      </c>
      <c r="V89" s="298"/>
      <c r="W89" s="298"/>
      <c r="X89" s="298"/>
      <c r="Y89" s="298"/>
      <c r="Z89" s="298">
        <v>36034</v>
      </c>
      <c r="AA89" s="298">
        <v>4042</v>
      </c>
      <c r="AB89" s="297">
        <f>SUM(T89:AA89)</f>
        <v>112697</v>
      </c>
      <c r="AC89" s="296">
        <v>241294</v>
      </c>
      <c r="AD89" s="296">
        <v>7453</v>
      </c>
      <c r="AE89" s="296">
        <v>92475</v>
      </c>
      <c r="AF89" s="295" t="s">
        <v>194</v>
      </c>
    </row>
    <row r="90" spans="1:32" ht="11.25" customHeight="1" thickBot="1" x14ac:dyDescent="0.2">
      <c r="A90" s="294"/>
      <c r="B90" s="293"/>
      <c r="C90" s="292"/>
      <c r="D90" s="291"/>
      <c r="E90" s="286">
        <f>E89/$D89*100</f>
        <v>7.3977881474693756</v>
      </c>
      <c r="F90" s="290"/>
      <c r="G90" s="284">
        <f>G89/$D89*100</f>
        <v>6.6777469792264302E-2</v>
      </c>
      <c r="H90" s="283">
        <f>H89/$D89*100</f>
        <v>7.4645656172616395</v>
      </c>
      <c r="I90" s="289"/>
      <c r="J90" s="287">
        <f>J89/$D89*100</f>
        <v>1.7934520458493839</v>
      </c>
      <c r="K90" s="288"/>
      <c r="L90" s="284">
        <f>L89/$D89*100</f>
        <v>1.1662544020057426</v>
      </c>
      <c r="M90" s="283">
        <f>M89/$D89*100</f>
        <v>2.9597064478551265</v>
      </c>
      <c r="N90" s="286">
        <f>N89/$D89*100</f>
        <v>10.997187822046776</v>
      </c>
      <c r="O90" s="284">
        <f>O89/$D89*100</f>
        <v>13.284551294367716</v>
      </c>
      <c r="P90" s="284">
        <f>P89/$D89*100</f>
        <v>1.3643026725767637</v>
      </c>
      <c r="Q90" s="287">
        <f>Q89/$D89*100</f>
        <v>1.0465386563620656</v>
      </c>
      <c r="R90" s="284">
        <f>R89/$D89*100</f>
        <v>1.8940885144095569</v>
      </c>
      <c r="S90" s="283">
        <f>S89/$D89*100</f>
        <v>28.586668959762878</v>
      </c>
      <c r="T90" s="286">
        <f>T89/$D89*100</f>
        <v>6.9895991067673666</v>
      </c>
      <c r="U90" s="284">
        <f>U89/$D89*100</f>
        <v>2.767838788170311</v>
      </c>
      <c r="V90" s="284"/>
      <c r="W90" s="285"/>
      <c r="X90" s="284"/>
      <c r="Y90" s="284"/>
      <c r="Z90" s="284">
        <f>Z89/$D89*100</f>
        <v>4.8415681015984937</v>
      </c>
      <c r="AA90" s="284">
        <f>AA89/$D89*100</f>
        <v>0.54308759134875706</v>
      </c>
      <c r="AB90" s="283">
        <f>AB89/$D89*100</f>
        <v>15.142093587884927</v>
      </c>
      <c r="AC90" s="282">
        <f>AC89/$D89*100</f>
        <v>32.420528764697423</v>
      </c>
      <c r="AD90" s="282">
        <f>AD89/$D89*100</f>
        <v>1.0013933246715205</v>
      </c>
      <c r="AE90" s="282">
        <f>AE89/$D89*100</f>
        <v>12.42504329786648</v>
      </c>
      <c r="AF90" s="281"/>
    </row>
    <row r="91" spans="1:32" ht="12.75" customHeight="1" x14ac:dyDescent="0.15">
      <c r="C91" s="280"/>
      <c r="E91" s="278"/>
      <c r="G91" s="278"/>
      <c r="H91" s="278"/>
      <c r="J91" s="278"/>
      <c r="K91" s="279"/>
      <c r="L91" s="278"/>
      <c r="M91" s="278"/>
      <c r="N91" s="278"/>
      <c r="O91" s="278"/>
      <c r="P91" s="278"/>
      <c r="Q91" s="278"/>
      <c r="R91" s="278"/>
      <c r="S91" s="278"/>
      <c r="T91" s="278"/>
      <c r="U91" s="278"/>
      <c r="V91" s="278"/>
      <c r="W91" s="278"/>
      <c r="X91" s="278"/>
      <c r="Y91" s="278"/>
      <c r="Z91" s="278"/>
      <c r="AA91" s="278"/>
      <c r="AB91" s="278"/>
      <c r="AC91" s="278"/>
      <c r="AD91" s="278"/>
      <c r="AE91" s="278"/>
      <c r="AF91" s="277"/>
    </row>
    <row r="92" spans="1:32" s="273" customFormat="1" ht="13.5" customHeight="1" x14ac:dyDescent="0.15">
      <c r="A92" s="276" t="s">
        <v>23</v>
      </c>
      <c r="B92" s="273" t="s">
        <v>193</v>
      </c>
      <c r="D92" s="274"/>
      <c r="E92" s="274"/>
      <c r="F92" s="274"/>
      <c r="G92" s="274"/>
      <c r="H92" s="274"/>
      <c r="I92" s="274"/>
      <c r="J92" s="274"/>
      <c r="K92" s="274"/>
      <c r="N92" s="274"/>
      <c r="O92" s="274"/>
      <c r="P92" s="274"/>
      <c r="Q92" s="274"/>
      <c r="R92" s="273" t="s">
        <v>192</v>
      </c>
      <c r="S92" s="274"/>
      <c r="T92" s="274"/>
      <c r="V92" s="274"/>
    </row>
    <row r="93" spans="1:32" s="273" customFormat="1" ht="13.5" customHeight="1" x14ac:dyDescent="0.15">
      <c r="B93" s="273" t="s">
        <v>191</v>
      </c>
      <c r="D93" s="274"/>
      <c r="E93" s="274"/>
      <c r="F93" s="274"/>
      <c r="G93" s="274"/>
      <c r="H93" s="274"/>
      <c r="I93" s="274"/>
      <c r="J93" s="274"/>
      <c r="K93" s="274"/>
      <c r="N93" s="274"/>
      <c r="O93" s="274"/>
      <c r="P93" s="274"/>
      <c r="Q93" s="274"/>
      <c r="R93" s="273" t="s">
        <v>190</v>
      </c>
      <c r="S93" s="274"/>
      <c r="T93" s="274"/>
      <c r="V93" s="274"/>
    </row>
    <row r="94" spans="1:32" s="273" customFormat="1" ht="13.5" customHeight="1" x14ac:dyDescent="0.15">
      <c r="B94" s="273" t="s">
        <v>189</v>
      </c>
      <c r="D94" s="274"/>
      <c r="E94" s="274"/>
      <c r="F94" s="274"/>
      <c r="G94" s="274"/>
      <c r="H94" s="274"/>
      <c r="I94" s="274"/>
      <c r="J94" s="274"/>
      <c r="K94" s="274"/>
      <c r="R94" s="273" t="s">
        <v>188</v>
      </c>
      <c r="V94" s="274"/>
    </row>
    <row r="95" spans="1:32" s="273" customFormat="1" ht="13.5" customHeight="1" x14ac:dyDescent="0.15">
      <c r="B95" s="273" t="s">
        <v>187</v>
      </c>
      <c r="D95" s="274"/>
      <c r="E95" s="274"/>
      <c r="F95" s="274"/>
      <c r="G95" s="274"/>
      <c r="H95" s="274"/>
      <c r="I95" s="274"/>
      <c r="J95" s="274"/>
      <c r="K95" s="274"/>
      <c r="N95" s="274"/>
      <c r="O95" s="274"/>
      <c r="P95" s="274"/>
      <c r="Q95" s="274"/>
      <c r="R95" s="273" t="s">
        <v>186</v>
      </c>
      <c r="S95" s="274"/>
      <c r="T95" s="274"/>
      <c r="V95" s="274"/>
    </row>
    <row r="96" spans="1:32" s="274" customFormat="1" ht="11.25" x14ac:dyDescent="0.15">
      <c r="B96" s="273" t="s">
        <v>185</v>
      </c>
      <c r="R96" s="273" t="s">
        <v>184</v>
      </c>
    </row>
    <row r="97" spans="2:18" x14ac:dyDescent="0.15">
      <c r="B97" s="273" t="s">
        <v>183</v>
      </c>
      <c r="R97" s="274" t="s">
        <v>182</v>
      </c>
    </row>
    <row r="98" spans="2:18" x14ac:dyDescent="0.15">
      <c r="B98" s="273" t="s">
        <v>181</v>
      </c>
      <c r="E98" s="275"/>
      <c r="R98" s="274" t="s">
        <v>180</v>
      </c>
    </row>
    <row r="99" spans="2:18" x14ac:dyDescent="0.15">
      <c r="B99" s="273"/>
    </row>
    <row r="101" spans="2:18" x14ac:dyDescent="0.15">
      <c r="B101" s="273" t="s">
        <v>56</v>
      </c>
    </row>
  </sheetData>
  <mergeCells count="12">
    <mergeCell ref="T3:AB3"/>
    <mergeCell ref="A3:C4"/>
    <mergeCell ref="D3:D4"/>
    <mergeCell ref="E3:H3"/>
    <mergeCell ref="A1:P1"/>
    <mergeCell ref="AF3:AF4"/>
    <mergeCell ref="N3:P3"/>
    <mergeCell ref="Q3:S3"/>
    <mergeCell ref="AE3:AE4"/>
    <mergeCell ref="AC3:AC4"/>
    <mergeCell ref="AD3:AD4"/>
    <mergeCell ref="I3:M3"/>
  </mergeCells>
  <phoneticPr fontId="1"/>
  <pageMargins left="0.9055118110236221" right="0.9055118110236221" top="0.74803149606299213" bottom="0.74803149606299213" header="0.31496062992125984" footer="0.31496062992125984"/>
  <pageSetup paperSize="9" scale="61" orientation="portrait" r:id="rId1"/>
  <headerFooter alignWithMargins="0"/>
  <colBreaks count="1" manualBreakCount="1">
    <brk id="16" max="97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CC9C4A-EE94-4014-9D02-CEC2C951A1D3}">
  <dimension ref="A1:AE70"/>
  <sheetViews>
    <sheetView zoomScaleNormal="100" workbookViewId="0">
      <selection sqref="A1:P1"/>
    </sheetView>
  </sheetViews>
  <sheetFormatPr defaultRowHeight="13.5" x14ac:dyDescent="0.15"/>
  <cols>
    <col min="1" max="1" width="4.25" style="6" customWidth="1"/>
    <col min="2" max="2" width="2.5" style="6" customWidth="1"/>
    <col min="3" max="3" width="4.5" style="378" bestFit="1" customWidth="1"/>
    <col min="4" max="4" width="4" style="6" customWidth="1"/>
    <col min="5" max="5" width="9" style="6"/>
    <col min="6" max="7" width="7.5" style="6" bestFit="1" customWidth="1"/>
    <col min="8" max="16" width="8.25" style="6" customWidth="1"/>
    <col min="17" max="17" width="2.75" style="6" customWidth="1"/>
    <col min="18" max="30" width="8.25" style="6" customWidth="1"/>
    <col min="31" max="31" width="4.5" style="6" bestFit="1" customWidth="1"/>
    <col min="32" max="16384" width="9" style="6"/>
  </cols>
  <sheetData>
    <row r="1" spans="1:31" ht="24" x14ac:dyDescent="0.15">
      <c r="A1" s="518" t="s">
        <v>394</v>
      </c>
      <c r="B1" s="518"/>
      <c r="C1" s="518"/>
      <c r="D1" s="518"/>
      <c r="E1" s="518"/>
      <c r="F1" s="518"/>
      <c r="G1" s="518"/>
      <c r="H1" s="518"/>
      <c r="I1" s="518"/>
      <c r="J1" s="518"/>
      <c r="K1" s="518"/>
      <c r="L1" s="518"/>
      <c r="M1" s="518"/>
      <c r="N1" s="518"/>
      <c r="O1" s="518"/>
      <c r="P1" s="518"/>
      <c r="Q1" s="517"/>
      <c r="R1" s="517"/>
      <c r="S1" s="517"/>
      <c r="T1" s="517"/>
      <c r="U1" s="517"/>
      <c r="V1" s="516"/>
      <c r="W1" s="516"/>
      <c r="X1" s="516"/>
      <c r="Y1" s="516"/>
      <c r="Z1" s="516"/>
      <c r="AA1" s="516"/>
      <c r="AB1" s="516"/>
      <c r="AC1" s="516"/>
      <c r="AD1" s="516"/>
    </row>
    <row r="2" spans="1:31" ht="14.25" thickBot="1" x14ac:dyDescent="0.2">
      <c r="A2" s="8"/>
      <c r="B2" s="514"/>
      <c r="C2" s="515"/>
      <c r="D2" s="514"/>
      <c r="E2" s="514"/>
      <c r="F2" s="514"/>
      <c r="G2" s="514"/>
      <c r="H2" s="514"/>
      <c r="I2" s="514"/>
      <c r="J2" s="514"/>
      <c r="K2" s="514"/>
      <c r="L2" s="514"/>
      <c r="M2" s="514"/>
      <c r="N2" s="514"/>
      <c r="O2" s="514"/>
      <c r="P2" s="514"/>
      <c r="Q2" s="514"/>
      <c r="R2" s="403"/>
      <c r="S2" s="514"/>
      <c r="T2" s="514"/>
      <c r="U2" s="514"/>
      <c r="V2" s="514"/>
      <c r="AA2" s="513" t="s">
        <v>315</v>
      </c>
      <c r="AB2" s="513"/>
      <c r="AC2" s="513"/>
      <c r="AD2" s="513"/>
    </row>
    <row r="3" spans="1:31" s="386" customFormat="1" ht="21" customHeight="1" x14ac:dyDescent="0.15">
      <c r="A3" s="512" t="s">
        <v>314</v>
      </c>
      <c r="B3" s="511"/>
      <c r="C3" s="511"/>
      <c r="D3" s="510"/>
      <c r="E3" s="509" t="s">
        <v>313</v>
      </c>
      <c r="F3" s="508" t="s">
        <v>312</v>
      </c>
      <c r="G3" s="507" t="s">
        <v>311</v>
      </c>
      <c r="H3" s="506" t="s">
        <v>310</v>
      </c>
      <c r="I3" s="505" t="s">
        <v>309</v>
      </c>
      <c r="J3" s="503" t="s">
        <v>308</v>
      </c>
      <c r="K3" s="503" t="s">
        <v>307</v>
      </c>
      <c r="L3" s="505" t="s">
        <v>306</v>
      </c>
      <c r="M3" s="503" t="s">
        <v>305</v>
      </c>
      <c r="N3" s="505" t="s">
        <v>304</v>
      </c>
      <c r="O3" s="503" t="s">
        <v>303</v>
      </c>
      <c r="P3" s="503" t="s">
        <v>302</v>
      </c>
      <c r="Q3" s="491"/>
      <c r="R3" s="503" t="s">
        <v>301</v>
      </c>
      <c r="S3" s="505" t="s">
        <v>300</v>
      </c>
      <c r="T3" s="505" t="s">
        <v>299</v>
      </c>
      <c r="U3" s="503" t="s">
        <v>298</v>
      </c>
      <c r="V3" s="505" t="s">
        <v>297</v>
      </c>
      <c r="W3" s="505" t="s">
        <v>296</v>
      </c>
      <c r="X3" s="504" t="s">
        <v>295</v>
      </c>
      <c r="Y3" s="503" t="s">
        <v>294</v>
      </c>
      <c r="Z3" s="502" t="s">
        <v>293</v>
      </c>
      <c r="AA3" s="502" t="s">
        <v>292</v>
      </c>
      <c r="AB3" s="502" t="s">
        <v>291</v>
      </c>
      <c r="AC3" s="501" t="s">
        <v>290</v>
      </c>
      <c r="AD3" s="500" t="s">
        <v>289</v>
      </c>
      <c r="AE3" s="499" t="s">
        <v>288</v>
      </c>
    </row>
    <row r="4" spans="1:31" s="386" customFormat="1" ht="15" customHeight="1" x14ac:dyDescent="0.15">
      <c r="A4" s="441" t="s">
        <v>47</v>
      </c>
      <c r="B4" s="440" t="s">
        <v>46</v>
      </c>
      <c r="C4" s="439">
        <v>1989</v>
      </c>
      <c r="D4" s="470" t="s">
        <v>227</v>
      </c>
      <c r="E4" s="469">
        <v>8418921</v>
      </c>
      <c r="F4" s="468" t="s">
        <v>287</v>
      </c>
      <c r="G4" s="494">
        <v>53</v>
      </c>
      <c r="H4" s="469">
        <v>4656644</v>
      </c>
      <c r="I4" s="486">
        <v>19005</v>
      </c>
      <c r="J4" s="490">
        <v>234999</v>
      </c>
      <c r="K4" s="486">
        <v>179217</v>
      </c>
      <c r="L4" s="486">
        <v>223691</v>
      </c>
      <c r="M4" s="486">
        <v>129626</v>
      </c>
      <c r="N4" s="486">
        <v>419120</v>
      </c>
      <c r="O4" s="486">
        <v>158789</v>
      </c>
      <c r="P4" s="486">
        <v>145847</v>
      </c>
      <c r="Q4" s="491"/>
      <c r="R4" s="486">
        <v>218535</v>
      </c>
      <c r="S4" s="486">
        <v>232116</v>
      </c>
      <c r="T4" s="486">
        <v>89624</v>
      </c>
      <c r="U4" s="486">
        <v>152903</v>
      </c>
      <c r="V4" s="486">
        <v>40763</v>
      </c>
      <c r="W4" s="486">
        <v>1080</v>
      </c>
      <c r="X4" s="490"/>
      <c r="Y4" s="490">
        <v>3525</v>
      </c>
      <c r="Z4" s="490">
        <v>105281</v>
      </c>
      <c r="AA4" s="490">
        <v>23060</v>
      </c>
      <c r="AB4" s="490">
        <v>42415</v>
      </c>
      <c r="AC4" s="486">
        <v>421800</v>
      </c>
      <c r="AD4" s="466">
        <v>920881</v>
      </c>
      <c r="AE4" s="430">
        <v>1989</v>
      </c>
    </row>
    <row r="5" spans="1:31" s="386" customFormat="1" ht="15" customHeight="1" x14ac:dyDescent="0.15">
      <c r="A5" s="429"/>
      <c r="B5" s="489"/>
      <c r="C5" s="452"/>
      <c r="D5" s="484" t="s">
        <v>226</v>
      </c>
      <c r="E5" s="464">
        <v>1605705</v>
      </c>
      <c r="F5" s="463" t="s">
        <v>286</v>
      </c>
      <c r="G5" s="492"/>
      <c r="H5" s="464">
        <v>749086</v>
      </c>
      <c r="I5" s="485">
        <v>4006</v>
      </c>
      <c r="J5" s="487">
        <v>54233</v>
      </c>
      <c r="K5" s="485">
        <v>40292</v>
      </c>
      <c r="L5" s="485">
        <v>80140</v>
      </c>
      <c r="M5" s="485">
        <v>32810</v>
      </c>
      <c r="N5" s="485">
        <v>47073</v>
      </c>
      <c r="O5" s="485">
        <v>33177</v>
      </c>
      <c r="P5" s="485">
        <v>29321</v>
      </c>
      <c r="Q5" s="488"/>
      <c r="R5" s="485">
        <v>54250</v>
      </c>
      <c r="S5" s="485">
        <v>53880</v>
      </c>
      <c r="T5" s="485">
        <v>18858</v>
      </c>
      <c r="U5" s="485">
        <v>37030</v>
      </c>
      <c r="V5" s="485">
        <v>8853</v>
      </c>
      <c r="W5" s="485">
        <v>593</v>
      </c>
      <c r="X5" s="487"/>
      <c r="Y5" s="487">
        <v>709</v>
      </c>
      <c r="Z5" s="487">
        <v>31766</v>
      </c>
      <c r="AA5" s="487">
        <v>8666</v>
      </c>
      <c r="AB5" s="487">
        <v>8765</v>
      </c>
      <c r="AC5" s="485">
        <v>97541</v>
      </c>
      <c r="AD5" s="458">
        <v>214656</v>
      </c>
      <c r="AE5" s="448"/>
    </row>
    <row r="6" spans="1:31" s="386" customFormat="1" ht="15" customHeight="1" x14ac:dyDescent="0.15">
      <c r="A6" s="498"/>
      <c r="B6" s="440">
        <v>2</v>
      </c>
      <c r="C6" s="439">
        <v>1990</v>
      </c>
      <c r="D6" s="470" t="s">
        <v>227</v>
      </c>
      <c r="E6" s="469">
        <v>10008751</v>
      </c>
      <c r="F6" s="468" t="s">
        <v>285</v>
      </c>
      <c r="G6" s="497">
        <v>50</v>
      </c>
      <c r="H6" s="469">
        <v>5439655</v>
      </c>
      <c r="I6" s="486">
        <v>65617</v>
      </c>
      <c r="J6" s="490">
        <v>243061</v>
      </c>
      <c r="K6" s="486">
        <v>186389</v>
      </c>
      <c r="L6" s="486">
        <v>285602</v>
      </c>
      <c r="M6" s="486">
        <v>165411</v>
      </c>
      <c r="N6" s="486">
        <v>189267</v>
      </c>
      <c r="O6" s="486">
        <v>237529</v>
      </c>
      <c r="P6" s="486">
        <v>192026</v>
      </c>
      <c r="Q6" s="491"/>
      <c r="R6" s="486">
        <v>735266</v>
      </c>
      <c r="S6" s="486">
        <v>222898</v>
      </c>
      <c r="T6" s="486">
        <v>204225</v>
      </c>
      <c r="U6" s="486">
        <v>160089</v>
      </c>
      <c r="V6" s="486">
        <v>41585</v>
      </c>
      <c r="W6" s="486">
        <v>1452</v>
      </c>
      <c r="X6" s="490"/>
      <c r="Y6" s="490">
        <v>1050</v>
      </c>
      <c r="Z6" s="490">
        <v>111375</v>
      </c>
      <c r="AA6" s="490">
        <v>17343</v>
      </c>
      <c r="AB6" s="490">
        <v>43495</v>
      </c>
      <c r="AC6" s="486">
        <v>543007</v>
      </c>
      <c r="AD6" s="466">
        <v>922409</v>
      </c>
      <c r="AE6" s="430">
        <v>1990</v>
      </c>
    </row>
    <row r="7" spans="1:31" s="386" customFormat="1" ht="15" customHeight="1" x14ac:dyDescent="0.15">
      <c r="A7" s="495"/>
      <c r="B7" s="489"/>
      <c r="C7" s="452"/>
      <c r="D7" s="484" t="s">
        <v>226</v>
      </c>
      <c r="E7" s="464">
        <v>1958446</v>
      </c>
      <c r="F7" s="463" t="s">
        <v>284</v>
      </c>
      <c r="G7" s="492"/>
      <c r="H7" s="464">
        <v>880193</v>
      </c>
      <c r="I7" s="485">
        <v>9560</v>
      </c>
      <c r="J7" s="487">
        <v>56792</v>
      </c>
      <c r="K7" s="485">
        <v>47990</v>
      </c>
      <c r="L7" s="485">
        <v>99774</v>
      </c>
      <c r="M7" s="485">
        <v>38829</v>
      </c>
      <c r="N7" s="485">
        <v>26365</v>
      </c>
      <c r="O7" s="485">
        <v>49948</v>
      </c>
      <c r="P7" s="485">
        <v>42961</v>
      </c>
      <c r="Q7" s="488"/>
      <c r="R7" s="485">
        <v>169030</v>
      </c>
      <c r="S7" s="485">
        <v>51742</v>
      </c>
      <c r="T7" s="485">
        <v>46215</v>
      </c>
      <c r="U7" s="485">
        <v>35261</v>
      </c>
      <c r="V7" s="485">
        <v>8666</v>
      </c>
      <c r="W7" s="485">
        <v>854</v>
      </c>
      <c r="X7" s="487"/>
      <c r="Y7" s="487">
        <v>327</v>
      </c>
      <c r="Z7" s="487">
        <v>31847</v>
      </c>
      <c r="AA7" s="487">
        <v>5185</v>
      </c>
      <c r="AB7" s="487">
        <v>9289</v>
      </c>
      <c r="AC7" s="485">
        <v>120453</v>
      </c>
      <c r="AD7" s="458">
        <v>227165</v>
      </c>
      <c r="AE7" s="448"/>
    </row>
    <row r="8" spans="1:31" s="386" customFormat="1" ht="15" customHeight="1" x14ac:dyDescent="0.15">
      <c r="A8" s="498"/>
      <c r="B8" s="440">
        <v>3</v>
      </c>
      <c r="C8" s="439">
        <v>1991</v>
      </c>
      <c r="D8" s="470" t="s">
        <v>227</v>
      </c>
      <c r="E8" s="469">
        <v>10735176</v>
      </c>
      <c r="F8" s="468" t="s">
        <v>283</v>
      </c>
      <c r="G8" s="497">
        <v>58</v>
      </c>
      <c r="H8" s="469">
        <v>6076193</v>
      </c>
      <c r="I8" s="486">
        <v>63461</v>
      </c>
      <c r="J8" s="490">
        <v>267827</v>
      </c>
      <c r="K8" s="486">
        <v>195495</v>
      </c>
      <c r="L8" s="486">
        <v>283819</v>
      </c>
      <c r="M8" s="486">
        <v>194742</v>
      </c>
      <c r="N8" s="486">
        <v>123643</v>
      </c>
      <c r="O8" s="486">
        <v>331342</v>
      </c>
      <c r="P8" s="486">
        <v>428954</v>
      </c>
      <c r="Q8" s="491"/>
      <c r="R8" s="486">
        <v>505061</v>
      </c>
      <c r="S8" s="486">
        <v>203599</v>
      </c>
      <c r="T8" s="486">
        <v>133369</v>
      </c>
      <c r="U8" s="486">
        <v>201796</v>
      </c>
      <c r="V8" s="486">
        <v>39453</v>
      </c>
      <c r="W8" s="486">
        <v>1512</v>
      </c>
      <c r="X8" s="490"/>
      <c r="Y8" s="490">
        <v>972</v>
      </c>
      <c r="Z8" s="490">
        <v>127351</v>
      </c>
      <c r="AA8" s="490">
        <v>30450</v>
      </c>
      <c r="AB8" s="490">
        <v>54516</v>
      </c>
      <c r="AC8" s="486">
        <v>350031</v>
      </c>
      <c r="AD8" s="466">
        <v>1121590</v>
      </c>
      <c r="AE8" s="430">
        <v>1991</v>
      </c>
    </row>
    <row r="9" spans="1:31" s="386" customFormat="1" ht="15" customHeight="1" x14ac:dyDescent="0.15">
      <c r="A9" s="495"/>
      <c r="B9" s="489"/>
      <c r="C9" s="452"/>
      <c r="D9" s="484" t="s">
        <v>226</v>
      </c>
      <c r="E9" s="464">
        <v>2033761</v>
      </c>
      <c r="F9" s="463" t="s">
        <v>282</v>
      </c>
      <c r="G9" s="492"/>
      <c r="H9" s="464">
        <v>906545</v>
      </c>
      <c r="I9" s="485">
        <v>11152</v>
      </c>
      <c r="J9" s="487">
        <v>64529</v>
      </c>
      <c r="K9" s="485">
        <v>53380</v>
      </c>
      <c r="L9" s="485">
        <v>96173</v>
      </c>
      <c r="M9" s="485">
        <v>48384</v>
      </c>
      <c r="N9" s="485">
        <v>27152</v>
      </c>
      <c r="O9" s="485">
        <v>77179</v>
      </c>
      <c r="P9" s="485">
        <v>99987</v>
      </c>
      <c r="Q9" s="488"/>
      <c r="R9" s="485">
        <v>118916</v>
      </c>
      <c r="S9" s="485">
        <v>44108</v>
      </c>
      <c r="T9" s="485">
        <v>26823</v>
      </c>
      <c r="U9" s="485">
        <v>48164</v>
      </c>
      <c r="V9" s="485">
        <v>9398</v>
      </c>
      <c r="W9" s="485">
        <v>865</v>
      </c>
      <c r="X9" s="487"/>
      <c r="Y9" s="487">
        <v>237</v>
      </c>
      <c r="Z9" s="487">
        <v>38918</v>
      </c>
      <c r="AA9" s="487">
        <v>7151</v>
      </c>
      <c r="AB9" s="487">
        <v>12743</v>
      </c>
      <c r="AC9" s="485">
        <v>88711</v>
      </c>
      <c r="AD9" s="458">
        <v>253246</v>
      </c>
      <c r="AE9" s="448"/>
    </row>
    <row r="10" spans="1:31" s="386" customFormat="1" ht="15" customHeight="1" x14ac:dyDescent="0.15">
      <c r="A10" s="498"/>
      <c r="B10" s="440">
        <v>4</v>
      </c>
      <c r="C10" s="439">
        <v>1992</v>
      </c>
      <c r="D10" s="470" t="s">
        <v>227</v>
      </c>
      <c r="E10" s="469">
        <v>11601537</v>
      </c>
      <c r="F10" s="468" t="s">
        <v>281</v>
      </c>
      <c r="G10" s="497">
        <v>61</v>
      </c>
      <c r="H10" s="469">
        <v>7056764</v>
      </c>
      <c r="I10" s="486">
        <v>138850</v>
      </c>
      <c r="J10" s="490">
        <v>244492</v>
      </c>
      <c r="K10" s="486">
        <v>161687</v>
      </c>
      <c r="L10" s="486">
        <v>300119</v>
      </c>
      <c r="M10" s="486">
        <v>91930</v>
      </c>
      <c r="N10" s="486">
        <v>113449</v>
      </c>
      <c r="O10" s="486">
        <v>411620</v>
      </c>
      <c r="P10" s="486">
        <v>381463</v>
      </c>
      <c r="Q10" s="491"/>
      <c r="R10" s="486">
        <v>282573</v>
      </c>
      <c r="S10" s="486">
        <v>130979</v>
      </c>
      <c r="T10" s="486">
        <v>89166</v>
      </c>
      <c r="U10" s="486">
        <v>338078</v>
      </c>
      <c r="V10" s="486">
        <v>47682</v>
      </c>
      <c r="W10" s="486">
        <v>2256</v>
      </c>
      <c r="X10" s="490"/>
      <c r="Y10" s="490"/>
      <c r="Z10" s="490">
        <v>129251</v>
      </c>
      <c r="AA10" s="486">
        <v>18611</v>
      </c>
      <c r="AB10" s="490">
        <v>38251</v>
      </c>
      <c r="AC10" s="486">
        <v>269357</v>
      </c>
      <c r="AD10" s="466">
        <v>1354959</v>
      </c>
      <c r="AE10" s="430">
        <v>1992</v>
      </c>
    </row>
    <row r="11" spans="1:31" s="386" customFormat="1" ht="15" customHeight="1" x14ac:dyDescent="0.15">
      <c r="A11" s="495"/>
      <c r="B11" s="489"/>
      <c r="C11" s="452"/>
      <c r="D11" s="484" t="s">
        <v>226</v>
      </c>
      <c r="E11" s="464">
        <v>2192340</v>
      </c>
      <c r="F11" s="463" t="s">
        <v>280</v>
      </c>
      <c r="G11" s="492"/>
      <c r="H11" s="464">
        <v>1064100</v>
      </c>
      <c r="I11" s="485">
        <v>25154</v>
      </c>
      <c r="J11" s="487">
        <v>59779</v>
      </c>
      <c r="K11" s="485">
        <v>46388</v>
      </c>
      <c r="L11" s="485">
        <v>99556</v>
      </c>
      <c r="M11" s="485">
        <v>20563</v>
      </c>
      <c r="N11" s="485">
        <v>22114</v>
      </c>
      <c r="O11" s="485">
        <v>91428</v>
      </c>
      <c r="P11" s="485">
        <v>90114</v>
      </c>
      <c r="Q11" s="488"/>
      <c r="R11" s="485">
        <v>65621</v>
      </c>
      <c r="S11" s="485">
        <v>31980</v>
      </c>
      <c r="T11" s="485">
        <v>19711</v>
      </c>
      <c r="U11" s="485">
        <v>74745</v>
      </c>
      <c r="V11" s="485">
        <v>10748</v>
      </c>
      <c r="W11" s="485">
        <v>1294</v>
      </c>
      <c r="X11" s="487"/>
      <c r="Y11" s="487"/>
      <c r="Z11" s="487">
        <v>40089</v>
      </c>
      <c r="AA11" s="485">
        <v>5760</v>
      </c>
      <c r="AB11" s="487">
        <v>8467</v>
      </c>
      <c r="AC11" s="485">
        <v>66312</v>
      </c>
      <c r="AD11" s="458">
        <v>348417</v>
      </c>
      <c r="AE11" s="448"/>
    </row>
    <row r="12" spans="1:31" s="386" customFormat="1" ht="15" customHeight="1" x14ac:dyDescent="0.15">
      <c r="A12" s="498"/>
      <c r="B12" s="440">
        <v>5</v>
      </c>
      <c r="C12" s="439">
        <v>1993</v>
      </c>
      <c r="D12" s="470" t="s">
        <v>227</v>
      </c>
      <c r="E12" s="469">
        <v>12107646</v>
      </c>
      <c r="F12" s="468" t="s">
        <v>279</v>
      </c>
      <c r="G12" s="497">
        <v>60</v>
      </c>
      <c r="H12" s="469">
        <v>7187386</v>
      </c>
      <c r="I12" s="486">
        <v>160652</v>
      </c>
      <c r="J12" s="490">
        <v>253599</v>
      </c>
      <c r="K12" s="486">
        <v>171776</v>
      </c>
      <c r="L12" s="486">
        <v>298587</v>
      </c>
      <c r="M12" s="486">
        <v>130112</v>
      </c>
      <c r="N12" s="486">
        <v>150436</v>
      </c>
      <c r="O12" s="486">
        <v>580303</v>
      </c>
      <c r="P12" s="486">
        <v>479788</v>
      </c>
      <c r="Q12" s="491"/>
      <c r="R12" s="486">
        <v>414538</v>
      </c>
      <c r="S12" s="486">
        <v>142800</v>
      </c>
      <c r="T12" s="486">
        <v>74604</v>
      </c>
      <c r="U12" s="486">
        <v>227077</v>
      </c>
      <c r="V12" s="486">
        <v>26767</v>
      </c>
      <c r="W12" s="486">
        <v>1512</v>
      </c>
      <c r="X12" s="490"/>
      <c r="Y12" s="490">
        <v>1140</v>
      </c>
      <c r="Z12" s="490">
        <v>97397</v>
      </c>
      <c r="AA12" s="490">
        <v>22640</v>
      </c>
      <c r="AB12" s="490">
        <v>58678</v>
      </c>
      <c r="AC12" s="486">
        <v>271035</v>
      </c>
      <c r="AD12" s="466">
        <v>1356819</v>
      </c>
      <c r="AE12" s="430">
        <v>1993</v>
      </c>
    </row>
    <row r="13" spans="1:31" s="386" customFormat="1" ht="15" customHeight="1" x14ac:dyDescent="0.15">
      <c r="A13" s="495"/>
      <c r="B13" s="489"/>
      <c r="C13" s="452"/>
      <c r="D13" s="484" t="s">
        <v>226</v>
      </c>
      <c r="E13" s="464">
        <v>2181098</v>
      </c>
      <c r="F13" s="463" t="s">
        <v>278</v>
      </c>
      <c r="G13" s="492"/>
      <c r="H13" s="464">
        <v>1009925</v>
      </c>
      <c r="I13" s="485">
        <v>26430</v>
      </c>
      <c r="J13" s="487">
        <v>64309</v>
      </c>
      <c r="K13" s="485">
        <v>47924</v>
      </c>
      <c r="L13" s="485">
        <v>91225</v>
      </c>
      <c r="M13" s="485">
        <v>26217</v>
      </c>
      <c r="N13" s="485">
        <v>29918</v>
      </c>
      <c r="O13" s="485">
        <v>111527</v>
      </c>
      <c r="P13" s="485">
        <v>123658</v>
      </c>
      <c r="Q13" s="488"/>
      <c r="R13" s="485">
        <v>94069</v>
      </c>
      <c r="S13" s="485">
        <v>37548</v>
      </c>
      <c r="T13" s="485">
        <v>14682</v>
      </c>
      <c r="U13" s="485">
        <v>50253</v>
      </c>
      <c r="V13" s="485">
        <v>6091</v>
      </c>
      <c r="W13" s="485">
        <v>754</v>
      </c>
      <c r="X13" s="487"/>
      <c r="Y13" s="487">
        <v>1126</v>
      </c>
      <c r="Z13" s="487">
        <v>26162</v>
      </c>
      <c r="AA13" s="487">
        <v>6501</v>
      </c>
      <c r="AB13" s="487">
        <v>11709</v>
      </c>
      <c r="AC13" s="485">
        <v>68646</v>
      </c>
      <c r="AD13" s="458">
        <v>332424</v>
      </c>
      <c r="AE13" s="448"/>
    </row>
    <row r="14" spans="1:31" s="386" customFormat="1" ht="15" customHeight="1" x14ac:dyDescent="0.15">
      <c r="A14" s="498"/>
      <c r="B14" s="440">
        <v>6</v>
      </c>
      <c r="C14" s="439">
        <v>1994</v>
      </c>
      <c r="D14" s="470" t="s">
        <v>227</v>
      </c>
      <c r="E14" s="469">
        <v>12225394</v>
      </c>
      <c r="F14" s="468" t="s">
        <v>277</v>
      </c>
      <c r="G14" s="497">
        <v>63</v>
      </c>
      <c r="H14" s="469">
        <v>6778501</v>
      </c>
      <c r="I14" s="486">
        <v>479728</v>
      </c>
      <c r="J14" s="490">
        <v>183464</v>
      </c>
      <c r="K14" s="486">
        <v>218616</v>
      </c>
      <c r="L14" s="486">
        <v>344071</v>
      </c>
      <c r="M14" s="486">
        <v>115680</v>
      </c>
      <c r="N14" s="486">
        <v>153721</v>
      </c>
      <c r="O14" s="486">
        <v>587371</v>
      </c>
      <c r="P14" s="486">
        <v>753779</v>
      </c>
      <c r="Q14" s="491"/>
      <c r="R14" s="486">
        <v>317804</v>
      </c>
      <c r="S14" s="486">
        <v>68216</v>
      </c>
      <c r="T14" s="486">
        <v>131041</v>
      </c>
      <c r="U14" s="486">
        <v>258236</v>
      </c>
      <c r="V14" s="486">
        <v>34451</v>
      </c>
      <c r="W14" s="486">
        <v>1802</v>
      </c>
      <c r="X14" s="490"/>
      <c r="Y14" s="490">
        <v>8418</v>
      </c>
      <c r="Z14" s="490">
        <v>126991</v>
      </c>
      <c r="AA14" s="490">
        <v>34096</v>
      </c>
      <c r="AB14" s="490">
        <v>52366</v>
      </c>
      <c r="AC14" s="486">
        <v>210351</v>
      </c>
      <c r="AD14" s="466">
        <v>1366691</v>
      </c>
      <c r="AE14" s="430">
        <v>1994</v>
      </c>
    </row>
    <row r="15" spans="1:31" s="386" customFormat="1" ht="15" customHeight="1" x14ac:dyDescent="0.15">
      <c r="A15" s="495"/>
      <c r="B15" s="489"/>
      <c r="C15" s="452"/>
      <c r="D15" s="484" t="s">
        <v>226</v>
      </c>
      <c r="E15" s="464">
        <v>2113505</v>
      </c>
      <c r="F15" s="463" t="s">
        <v>276</v>
      </c>
      <c r="G15" s="492"/>
      <c r="H15" s="464">
        <v>913937</v>
      </c>
      <c r="I15" s="485">
        <v>80114</v>
      </c>
      <c r="J15" s="487">
        <v>43767</v>
      </c>
      <c r="K15" s="485">
        <v>58516</v>
      </c>
      <c r="L15" s="485">
        <v>117660</v>
      </c>
      <c r="M15" s="485">
        <v>26307</v>
      </c>
      <c r="N15" s="485">
        <v>32021</v>
      </c>
      <c r="O15" s="485">
        <v>105853</v>
      </c>
      <c r="P15" s="485">
        <v>159711</v>
      </c>
      <c r="Q15" s="488"/>
      <c r="R15" s="485">
        <v>74040</v>
      </c>
      <c r="S15" s="485">
        <v>16089</v>
      </c>
      <c r="T15" s="485">
        <v>28191</v>
      </c>
      <c r="U15" s="485">
        <v>56613</v>
      </c>
      <c r="V15" s="485">
        <v>7370</v>
      </c>
      <c r="W15" s="485">
        <v>1185</v>
      </c>
      <c r="X15" s="487"/>
      <c r="Y15" s="487">
        <v>1569</v>
      </c>
      <c r="Z15" s="487">
        <v>33633</v>
      </c>
      <c r="AA15" s="487">
        <v>9175</v>
      </c>
      <c r="AB15" s="487">
        <v>10216</v>
      </c>
      <c r="AC15" s="485">
        <v>48211</v>
      </c>
      <c r="AD15" s="458">
        <v>289327</v>
      </c>
      <c r="AE15" s="448"/>
    </row>
    <row r="16" spans="1:31" s="386" customFormat="1" ht="15" customHeight="1" x14ac:dyDescent="0.15">
      <c r="A16" s="498"/>
      <c r="B16" s="440">
        <v>7</v>
      </c>
      <c r="C16" s="439">
        <v>1995</v>
      </c>
      <c r="D16" s="470" t="s">
        <v>227</v>
      </c>
      <c r="E16" s="469">
        <v>9853857</v>
      </c>
      <c r="F16" s="468" t="s">
        <v>275</v>
      </c>
      <c r="G16" s="497">
        <v>58</v>
      </c>
      <c r="H16" s="469">
        <v>4036222</v>
      </c>
      <c r="I16" s="486">
        <v>911397</v>
      </c>
      <c r="J16" s="490">
        <v>205504</v>
      </c>
      <c r="K16" s="486">
        <v>186408</v>
      </c>
      <c r="L16" s="486">
        <v>411157</v>
      </c>
      <c r="M16" s="486">
        <v>161077</v>
      </c>
      <c r="N16" s="486">
        <v>195374</v>
      </c>
      <c r="O16" s="486">
        <v>953845</v>
      </c>
      <c r="P16" s="486">
        <v>542118</v>
      </c>
      <c r="Q16" s="491"/>
      <c r="R16" s="486">
        <v>325264</v>
      </c>
      <c r="S16" s="486">
        <v>32467</v>
      </c>
      <c r="T16" s="486">
        <v>200982</v>
      </c>
      <c r="U16" s="486">
        <v>273991</v>
      </c>
      <c r="V16" s="486">
        <v>27409</v>
      </c>
      <c r="W16" s="486">
        <v>2030</v>
      </c>
      <c r="X16" s="490">
        <v>1144</v>
      </c>
      <c r="Y16" s="490">
        <v>11704</v>
      </c>
      <c r="Z16" s="490">
        <v>119703</v>
      </c>
      <c r="AA16" s="490">
        <v>43525</v>
      </c>
      <c r="AB16" s="490">
        <v>63754</v>
      </c>
      <c r="AC16" s="490">
        <v>266568</v>
      </c>
      <c r="AD16" s="466">
        <v>882214</v>
      </c>
      <c r="AE16" s="430">
        <v>1995</v>
      </c>
    </row>
    <row r="17" spans="1:31" s="386" customFormat="1" ht="15" customHeight="1" x14ac:dyDescent="0.15">
      <c r="A17" s="495"/>
      <c r="B17" s="489"/>
      <c r="C17" s="452"/>
      <c r="D17" s="484" t="s">
        <v>226</v>
      </c>
      <c r="E17" s="464">
        <v>1923214</v>
      </c>
      <c r="F17" s="463" t="s">
        <v>274</v>
      </c>
      <c r="G17" s="492"/>
      <c r="H17" s="464">
        <v>568828</v>
      </c>
      <c r="I17" s="485">
        <v>154596</v>
      </c>
      <c r="J17" s="487">
        <v>48938</v>
      </c>
      <c r="K17" s="485">
        <v>52976</v>
      </c>
      <c r="L17" s="485">
        <v>128425</v>
      </c>
      <c r="M17" s="485">
        <v>36616</v>
      </c>
      <c r="N17" s="485">
        <v>38727</v>
      </c>
      <c r="O17" s="485">
        <v>170103</v>
      </c>
      <c r="P17" s="485">
        <v>153317</v>
      </c>
      <c r="Q17" s="488"/>
      <c r="R17" s="485">
        <v>71962</v>
      </c>
      <c r="S17" s="485">
        <v>6696</v>
      </c>
      <c r="T17" s="485">
        <v>38106</v>
      </c>
      <c r="U17" s="485">
        <v>58798</v>
      </c>
      <c r="V17" s="485">
        <v>4655</v>
      </c>
      <c r="W17" s="485">
        <v>1276</v>
      </c>
      <c r="X17" s="487">
        <v>366</v>
      </c>
      <c r="Y17" s="487">
        <v>1961</v>
      </c>
      <c r="Z17" s="487">
        <v>36095</v>
      </c>
      <c r="AA17" s="487">
        <v>10831</v>
      </c>
      <c r="AB17" s="487">
        <v>10662</v>
      </c>
      <c r="AC17" s="487">
        <v>67519</v>
      </c>
      <c r="AD17" s="458">
        <v>261761</v>
      </c>
      <c r="AE17" s="448"/>
    </row>
    <row r="18" spans="1:31" s="386" customFormat="1" ht="15" customHeight="1" x14ac:dyDescent="0.15">
      <c r="A18" s="498"/>
      <c r="B18" s="440">
        <v>8</v>
      </c>
      <c r="C18" s="439">
        <v>1996</v>
      </c>
      <c r="D18" s="470" t="s">
        <v>227</v>
      </c>
      <c r="E18" s="469">
        <v>10024630</v>
      </c>
      <c r="F18" s="468" t="s">
        <v>273</v>
      </c>
      <c r="G18" s="497">
        <v>57</v>
      </c>
      <c r="H18" s="469">
        <v>2542691</v>
      </c>
      <c r="I18" s="486">
        <v>1505414</v>
      </c>
      <c r="J18" s="490">
        <v>167863</v>
      </c>
      <c r="K18" s="486">
        <v>499533</v>
      </c>
      <c r="L18" s="486">
        <v>415519</v>
      </c>
      <c r="M18" s="486">
        <v>149088</v>
      </c>
      <c r="N18" s="486">
        <v>216780</v>
      </c>
      <c r="O18" s="486">
        <v>944081</v>
      </c>
      <c r="P18" s="486">
        <v>863585</v>
      </c>
      <c r="Q18" s="491"/>
      <c r="R18" s="486">
        <v>582507</v>
      </c>
      <c r="S18" s="486">
        <v>66443</v>
      </c>
      <c r="T18" s="486">
        <v>240265</v>
      </c>
      <c r="U18" s="486">
        <v>408430</v>
      </c>
      <c r="V18" s="486">
        <v>31053</v>
      </c>
      <c r="W18" s="486">
        <v>14157</v>
      </c>
      <c r="X18" s="490">
        <v>6795</v>
      </c>
      <c r="Y18" s="490">
        <v>20486</v>
      </c>
      <c r="Z18" s="490">
        <v>132849</v>
      </c>
      <c r="AA18" s="490">
        <v>45019</v>
      </c>
      <c r="AB18" s="490">
        <v>48403</v>
      </c>
      <c r="AC18" s="490">
        <v>331434</v>
      </c>
      <c r="AD18" s="466">
        <v>792235</v>
      </c>
      <c r="AE18" s="430">
        <v>1996</v>
      </c>
    </row>
    <row r="19" spans="1:31" s="386" customFormat="1" ht="15" customHeight="1" x14ac:dyDescent="0.15">
      <c r="A19" s="495"/>
      <c r="B19" s="489"/>
      <c r="C19" s="452"/>
      <c r="D19" s="484" t="s">
        <v>226</v>
      </c>
      <c r="E19" s="464">
        <v>2104978</v>
      </c>
      <c r="F19" s="463" t="s">
        <v>272</v>
      </c>
      <c r="G19" s="492"/>
      <c r="H19" s="464">
        <v>456487</v>
      </c>
      <c r="I19" s="485">
        <v>232655</v>
      </c>
      <c r="J19" s="487">
        <v>34958</v>
      </c>
      <c r="K19" s="485">
        <v>99636</v>
      </c>
      <c r="L19" s="485">
        <v>128977</v>
      </c>
      <c r="M19" s="485">
        <v>34705</v>
      </c>
      <c r="N19" s="485">
        <v>46142</v>
      </c>
      <c r="O19" s="485">
        <v>180678</v>
      </c>
      <c r="P19" s="485">
        <v>246115</v>
      </c>
      <c r="Q19" s="488"/>
      <c r="R19" s="485">
        <v>120000</v>
      </c>
      <c r="S19" s="485">
        <v>15351</v>
      </c>
      <c r="T19" s="485">
        <v>52465</v>
      </c>
      <c r="U19" s="485">
        <v>95919</v>
      </c>
      <c r="V19" s="485">
        <v>5996</v>
      </c>
      <c r="W19" s="485">
        <v>4641</v>
      </c>
      <c r="X19" s="487">
        <v>1164</v>
      </c>
      <c r="Y19" s="487">
        <v>3655</v>
      </c>
      <c r="Z19" s="487">
        <v>34767</v>
      </c>
      <c r="AA19" s="487">
        <v>12611</v>
      </c>
      <c r="AB19" s="487">
        <v>7892</v>
      </c>
      <c r="AC19" s="487">
        <v>81340</v>
      </c>
      <c r="AD19" s="458">
        <v>208824</v>
      </c>
      <c r="AE19" s="448"/>
    </row>
    <row r="20" spans="1:31" s="386" customFormat="1" ht="15" customHeight="1" x14ac:dyDescent="0.15">
      <c r="A20" s="498"/>
      <c r="B20" s="440">
        <v>9</v>
      </c>
      <c r="C20" s="439">
        <v>1997</v>
      </c>
      <c r="D20" s="470" t="s">
        <v>227</v>
      </c>
      <c r="E20" s="469">
        <v>10714901</v>
      </c>
      <c r="F20" s="468" t="s">
        <v>271</v>
      </c>
      <c r="G20" s="497">
        <v>57</v>
      </c>
      <c r="H20" s="469">
        <v>2409318</v>
      </c>
      <c r="I20" s="486">
        <v>1527482</v>
      </c>
      <c r="J20" s="490">
        <v>215472</v>
      </c>
      <c r="K20" s="486">
        <v>236498</v>
      </c>
      <c r="L20" s="486">
        <v>498807</v>
      </c>
      <c r="M20" s="486">
        <v>205804</v>
      </c>
      <c r="N20" s="486">
        <v>1041552</v>
      </c>
      <c r="O20" s="486">
        <v>1053331</v>
      </c>
      <c r="P20" s="486">
        <v>905037</v>
      </c>
      <c r="Q20" s="491"/>
      <c r="R20" s="486">
        <v>311997</v>
      </c>
      <c r="S20" s="486">
        <v>80270</v>
      </c>
      <c r="T20" s="486">
        <v>201757</v>
      </c>
      <c r="U20" s="486">
        <v>429590</v>
      </c>
      <c r="V20" s="486">
        <v>41832</v>
      </c>
      <c r="W20" s="486">
        <v>18667</v>
      </c>
      <c r="X20" s="490">
        <v>1690</v>
      </c>
      <c r="Y20" s="490">
        <v>33417</v>
      </c>
      <c r="Z20" s="490">
        <v>111186</v>
      </c>
      <c r="AA20" s="490">
        <v>69881</v>
      </c>
      <c r="AB20" s="490">
        <v>58671</v>
      </c>
      <c r="AC20" s="490">
        <v>372686</v>
      </c>
      <c r="AD20" s="466">
        <v>889956</v>
      </c>
      <c r="AE20" s="430">
        <v>1997</v>
      </c>
    </row>
    <row r="21" spans="1:31" s="386" customFormat="1" ht="15" customHeight="1" x14ac:dyDescent="0.15">
      <c r="A21" s="496"/>
      <c r="B21" s="493"/>
      <c r="C21" s="452"/>
      <c r="D21" s="484" t="s">
        <v>226</v>
      </c>
      <c r="E21" s="464">
        <v>2277213</v>
      </c>
      <c r="F21" s="463" t="s">
        <v>270</v>
      </c>
      <c r="G21" s="492"/>
      <c r="H21" s="464">
        <v>503507</v>
      </c>
      <c r="I21" s="485">
        <v>233762</v>
      </c>
      <c r="J21" s="487">
        <v>50428</v>
      </c>
      <c r="K21" s="485">
        <v>67937</v>
      </c>
      <c r="L21" s="485">
        <v>163765</v>
      </c>
      <c r="M21" s="485">
        <v>44239</v>
      </c>
      <c r="N21" s="485">
        <v>117882</v>
      </c>
      <c r="O21" s="485">
        <v>215096</v>
      </c>
      <c r="P21" s="485">
        <v>245052</v>
      </c>
      <c r="Q21" s="488"/>
      <c r="R21" s="485">
        <v>65686</v>
      </c>
      <c r="S21" s="485">
        <v>19189</v>
      </c>
      <c r="T21" s="485">
        <v>42554</v>
      </c>
      <c r="U21" s="485">
        <v>96386</v>
      </c>
      <c r="V21" s="485">
        <v>10675</v>
      </c>
      <c r="W21" s="485">
        <v>4903</v>
      </c>
      <c r="X21" s="487">
        <v>454</v>
      </c>
      <c r="Y21" s="487">
        <v>6399</v>
      </c>
      <c r="Z21" s="487">
        <v>33071</v>
      </c>
      <c r="AA21" s="487">
        <v>19982</v>
      </c>
      <c r="AB21" s="487">
        <v>10258</v>
      </c>
      <c r="AC21" s="487">
        <v>103164</v>
      </c>
      <c r="AD21" s="458">
        <v>222824</v>
      </c>
      <c r="AE21" s="448"/>
    </row>
    <row r="22" spans="1:31" s="386" customFormat="1" ht="15" customHeight="1" x14ac:dyDescent="0.15">
      <c r="A22" s="498"/>
      <c r="B22" s="440">
        <v>10</v>
      </c>
      <c r="C22" s="439">
        <v>1998</v>
      </c>
      <c r="D22" s="470" t="s">
        <v>227</v>
      </c>
      <c r="E22" s="469">
        <v>10983733</v>
      </c>
      <c r="F22" s="468" t="s">
        <v>269</v>
      </c>
      <c r="G22" s="497">
        <v>56</v>
      </c>
      <c r="H22" s="469">
        <v>3031841</v>
      </c>
      <c r="I22" s="486">
        <v>1543738</v>
      </c>
      <c r="J22" s="490">
        <v>198356</v>
      </c>
      <c r="K22" s="486">
        <v>120612</v>
      </c>
      <c r="L22" s="486">
        <v>596119</v>
      </c>
      <c r="M22" s="486">
        <v>195431</v>
      </c>
      <c r="N22" s="486">
        <v>193355</v>
      </c>
      <c r="O22" s="486">
        <v>987537</v>
      </c>
      <c r="P22" s="486">
        <v>1260220</v>
      </c>
      <c r="Q22" s="491"/>
      <c r="R22" s="486">
        <v>376326</v>
      </c>
      <c r="S22" s="486">
        <v>82624</v>
      </c>
      <c r="T22" s="486">
        <v>223596</v>
      </c>
      <c r="U22" s="486">
        <v>603881</v>
      </c>
      <c r="V22" s="486">
        <v>34821</v>
      </c>
      <c r="W22" s="486">
        <v>8452</v>
      </c>
      <c r="X22" s="490">
        <v>1320</v>
      </c>
      <c r="Y22" s="490">
        <v>73547</v>
      </c>
      <c r="Z22" s="490">
        <v>114966</v>
      </c>
      <c r="AA22" s="490">
        <v>75039</v>
      </c>
      <c r="AB22" s="490">
        <v>79379</v>
      </c>
      <c r="AC22" s="490">
        <v>292387</v>
      </c>
      <c r="AD22" s="466">
        <v>890186</v>
      </c>
      <c r="AE22" s="430">
        <v>1998</v>
      </c>
    </row>
    <row r="23" spans="1:31" s="386" customFormat="1" ht="15" customHeight="1" x14ac:dyDescent="0.15">
      <c r="A23" s="495"/>
      <c r="B23" s="489"/>
      <c r="C23" s="452"/>
      <c r="D23" s="484" t="s">
        <v>226</v>
      </c>
      <c r="E23" s="464">
        <v>2426185</v>
      </c>
      <c r="F23" s="463" t="s">
        <v>268</v>
      </c>
      <c r="G23" s="492"/>
      <c r="H23" s="464">
        <v>672893</v>
      </c>
      <c r="I23" s="485">
        <v>208145</v>
      </c>
      <c r="J23" s="487">
        <v>49010</v>
      </c>
      <c r="K23" s="485">
        <v>31046</v>
      </c>
      <c r="L23" s="485">
        <v>173062</v>
      </c>
      <c r="M23" s="485">
        <v>42963</v>
      </c>
      <c r="N23" s="485">
        <v>45368</v>
      </c>
      <c r="O23" s="485">
        <v>199176</v>
      </c>
      <c r="P23" s="485">
        <v>319254</v>
      </c>
      <c r="Q23" s="488"/>
      <c r="R23" s="485">
        <v>79091</v>
      </c>
      <c r="S23" s="485">
        <v>18657</v>
      </c>
      <c r="T23" s="485">
        <v>42548</v>
      </c>
      <c r="U23" s="485">
        <v>148058</v>
      </c>
      <c r="V23" s="485">
        <v>6998</v>
      </c>
      <c r="W23" s="485">
        <v>3377</v>
      </c>
      <c r="X23" s="487">
        <v>228</v>
      </c>
      <c r="Y23" s="487">
        <v>12871</v>
      </c>
      <c r="Z23" s="487">
        <v>33150</v>
      </c>
      <c r="AA23" s="487">
        <v>23753</v>
      </c>
      <c r="AB23" s="487">
        <v>11234</v>
      </c>
      <c r="AC23" s="487">
        <v>83946</v>
      </c>
      <c r="AD23" s="458">
        <v>221357</v>
      </c>
      <c r="AE23" s="448"/>
    </row>
    <row r="24" spans="1:31" s="386" customFormat="1" ht="15" customHeight="1" x14ac:dyDescent="0.15">
      <c r="A24" s="496"/>
      <c r="B24" s="409">
        <v>11</v>
      </c>
      <c r="C24" s="439">
        <v>1999</v>
      </c>
      <c r="D24" s="470" t="s">
        <v>227</v>
      </c>
      <c r="E24" s="469">
        <v>10296446</v>
      </c>
      <c r="F24" s="468" t="s">
        <v>267</v>
      </c>
      <c r="G24" s="494">
        <v>52</v>
      </c>
      <c r="H24" s="469">
        <v>2654109</v>
      </c>
      <c r="I24" s="486">
        <v>1268192</v>
      </c>
      <c r="J24" s="490">
        <v>342002</v>
      </c>
      <c r="K24" s="486">
        <v>282622</v>
      </c>
      <c r="L24" s="486">
        <v>533578</v>
      </c>
      <c r="M24" s="486">
        <v>182574</v>
      </c>
      <c r="N24" s="486">
        <v>227506</v>
      </c>
      <c r="O24" s="486">
        <v>787490</v>
      </c>
      <c r="P24" s="486">
        <v>1223813</v>
      </c>
      <c r="Q24" s="491"/>
      <c r="R24" s="486">
        <v>288219</v>
      </c>
      <c r="S24" s="486">
        <v>64766</v>
      </c>
      <c r="T24" s="486">
        <v>227136</v>
      </c>
      <c r="U24" s="486">
        <v>558975</v>
      </c>
      <c r="V24" s="486">
        <v>14553</v>
      </c>
      <c r="W24" s="486">
        <v>9326</v>
      </c>
      <c r="X24" s="490">
        <v>27720</v>
      </c>
      <c r="Y24" s="490">
        <v>93756</v>
      </c>
      <c r="Z24" s="490">
        <v>125730</v>
      </c>
      <c r="AA24" s="490">
        <v>97604</v>
      </c>
      <c r="AB24" s="490">
        <v>63649</v>
      </c>
      <c r="AC24" s="490">
        <v>389466</v>
      </c>
      <c r="AD24" s="466">
        <v>833660</v>
      </c>
      <c r="AE24" s="430">
        <v>1999</v>
      </c>
    </row>
    <row r="25" spans="1:31" s="386" customFormat="1" ht="15" customHeight="1" x14ac:dyDescent="0.15">
      <c r="A25" s="495"/>
      <c r="B25" s="489"/>
      <c r="C25" s="452"/>
      <c r="D25" s="484" t="s">
        <v>226</v>
      </c>
      <c r="E25" s="464">
        <v>2262889</v>
      </c>
      <c r="F25" s="463" t="s">
        <v>266</v>
      </c>
      <c r="G25" s="492"/>
      <c r="H25" s="464">
        <v>581060</v>
      </c>
      <c r="I25" s="485">
        <v>174526</v>
      </c>
      <c r="J25" s="487">
        <v>95903</v>
      </c>
      <c r="K25" s="485">
        <v>72605</v>
      </c>
      <c r="L25" s="485">
        <v>151036</v>
      </c>
      <c r="M25" s="485">
        <v>34122</v>
      </c>
      <c r="N25" s="485">
        <v>60426</v>
      </c>
      <c r="O25" s="485">
        <v>141171</v>
      </c>
      <c r="P25" s="485">
        <v>287962</v>
      </c>
      <c r="Q25" s="488"/>
      <c r="R25" s="485">
        <v>59592</v>
      </c>
      <c r="S25" s="485">
        <v>15864</v>
      </c>
      <c r="T25" s="485">
        <v>41102</v>
      </c>
      <c r="U25" s="485">
        <v>158524</v>
      </c>
      <c r="V25" s="485">
        <v>2820</v>
      </c>
      <c r="W25" s="485">
        <v>3771</v>
      </c>
      <c r="X25" s="487">
        <v>5124</v>
      </c>
      <c r="Y25" s="487">
        <v>14797</v>
      </c>
      <c r="Z25" s="487">
        <v>34109</v>
      </c>
      <c r="AA25" s="487">
        <v>26057</v>
      </c>
      <c r="AB25" s="487">
        <v>9418</v>
      </c>
      <c r="AC25" s="487">
        <v>97468</v>
      </c>
      <c r="AD25" s="458">
        <v>195432</v>
      </c>
      <c r="AE25" s="448"/>
    </row>
    <row r="26" spans="1:31" s="386" customFormat="1" ht="15" customHeight="1" x14ac:dyDescent="0.15">
      <c r="A26" s="441"/>
      <c r="B26" s="440">
        <v>12</v>
      </c>
      <c r="C26" s="439">
        <v>2000</v>
      </c>
      <c r="D26" s="470" t="s">
        <v>227</v>
      </c>
      <c r="E26" s="469">
        <v>10526987</v>
      </c>
      <c r="F26" s="486" t="s">
        <v>265</v>
      </c>
      <c r="G26" s="494">
        <v>56</v>
      </c>
      <c r="H26" s="469">
        <v>2500369</v>
      </c>
      <c r="I26" s="486">
        <v>1506296</v>
      </c>
      <c r="J26" s="490">
        <v>429849</v>
      </c>
      <c r="K26" s="486">
        <v>359702</v>
      </c>
      <c r="L26" s="486">
        <v>516245</v>
      </c>
      <c r="M26" s="486">
        <v>230848</v>
      </c>
      <c r="N26" s="486">
        <v>191551</v>
      </c>
      <c r="O26" s="486">
        <v>778382</v>
      </c>
      <c r="P26" s="486">
        <v>1367415</v>
      </c>
      <c r="Q26" s="491"/>
      <c r="R26" s="486">
        <v>267325</v>
      </c>
      <c r="S26" s="486">
        <v>49160</v>
      </c>
      <c r="T26" s="486">
        <v>194310</v>
      </c>
      <c r="U26" s="486">
        <v>438781</v>
      </c>
      <c r="V26" s="486">
        <v>25915</v>
      </c>
      <c r="W26" s="486">
        <v>10128</v>
      </c>
      <c r="X26" s="490">
        <v>15897</v>
      </c>
      <c r="Y26" s="490">
        <v>137571</v>
      </c>
      <c r="Z26" s="490">
        <v>136307</v>
      </c>
      <c r="AA26" s="490">
        <v>111453</v>
      </c>
      <c r="AB26" s="490">
        <v>82751</v>
      </c>
      <c r="AC26" s="490">
        <v>386157</v>
      </c>
      <c r="AD26" s="466">
        <v>790575</v>
      </c>
      <c r="AE26" s="430">
        <v>2000</v>
      </c>
    </row>
    <row r="27" spans="1:31" s="386" customFormat="1" ht="15" customHeight="1" x14ac:dyDescent="0.15">
      <c r="A27" s="410"/>
      <c r="B27" s="493"/>
      <c r="C27" s="452"/>
      <c r="D27" s="484" t="s">
        <v>226</v>
      </c>
      <c r="E27" s="464">
        <v>2323530</v>
      </c>
      <c r="F27" s="485" t="s">
        <v>264</v>
      </c>
      <c r="G27" s="492"/>
      <c r="H27" s="464">
        <v>537562</v>
      </c>
      <c r="I27" s="485">
        <v>284118</v>
      </c>
      <c r="J27" s="487">
        <v>128206</v>
      </c>
      <c r="K27" s="485">
        <v>82433</v>
      </c>
      <c r="L27" s="485">
        <v>139656</v>
      </c>
      <c r="M27" s="485">
        <v>42990</v>
      </c>
      <c r="N27" s="485">
        <v>40333</v>
      </c>
      <c r="O27" s="485">
        <v>135028</v>
      </c>
      <c r="P27" s="485">
        <v>292918</v>
      </c>
      <c r="Q27" s="488"/>
      <c r="R27" s="485">
        <v>61415</v>
      </c>
      <c r="S27" s="485">
        <v>11720</v>
      </c>
      <c r="T27" s="485">
        <v>33155</v>
      </c>
      <c r="U27" s="485">
        <v>129224</v>
      </c>
      <c r="V27" s="485">
        <v>5180</v>
      </c>
      <c r="W27" s="485">
        <v>3138</v>
      </c>
      <c r="X27" s="487">
        <v>3134</v>
      </c>
      <c r="Y27" s="487">
        <v>21156</v>
      </c>
      <c r="Z27" s="487">
        <v>42611</v>
      </c>
      <c r="AA27" s="487">
        <v>27157</v>
      </c>
      <c r="AB27" s="487">
        <v>12307</v>
      </c>
      <c r="AC27" s="487">
        <v>93455</v>
      </c>
      <c r="AD27" s="458">
        <v>196634</v>
      </c>
      <c r="AE27" s="448"/>
    </row>
    <row r="28" spans="1:31" s="386" customFormat="1" ht="15" customHeight="1" x14ac:dyDescent="0.15">
      <c r="A28" s="441"/>
      <c r="B28" s="440">
        <v>13</v>
      </c>
      <c r="C28" s="439">
        <v>2001</v>
      </c>
      <c r="D28" s="470" t="s">
        <v>227</v>
      </c>
      <c r="E28" s="469">
        <v>11777616</v>
      </c>
      <c r="F28" s="468" t="s">
        <v>263</v>
      </c>
      <c r="G28" s="494">
        <v>59</v>
      </c>
      <c r="H28" s="469">
        <v>3235688</v>
      </c>
      <c r="I28" s="486">
        <v>1694908</v>
      </c>
      <c r="J28" s="490">
        <v>422693</v>
      </c>
      <c r="K28" s="486">
        <v>481711</v>
      </c>
      <c r="L28" s="486">
        <v>493296</v>
      </c>
      <c r="M28" s="486">
        <v>229288</v>
      </c>
      <c r="N28" s="486">
        <v>157396</v>
      </c>
      <c r="O28" s="486">
        <v>668874</v>
      </c>
      <c r="P28" s="486">
        <v>1497608</v>
      </c>
      <c r="Q28" s="491"/>
      <c r="R28" s="486">
        <v>292416</v>
      </c>
      <c r="S28" s="486">
        <v>42024</v>
      </c>
      <c r="T28" s="486">
        <v>147892</v>
      </c>
      <c r="U28" s="486">
        <v>486820</v>
      </c>
      <c r="V28" s="486">
        <v>30078</v>
      </c>
      <c r="W28" s="486">
        <v>11472</v>
      </c>
      <c r="X28" s="490">
        <v>53099</v>
      </c>
      <c r="Y28" s="490">
        <v>121666</v>
      </c>
      <c r="Z28" s="490">
        <v>130322</v>
      </c>
      <c r="AA28" s="490">
        <v>118634</v>
      </c>
      <c r="AB28" s="490">
        <v>102434</v>
      </c>
      <c r="AC28" s="490">
        <v>420302</v>
      </c>
      <c r="AD28" s="466">
        <v>938995</v>
      </c>
      <c r="AE28" s="430">
        <v>2001</v>
      </c>
    </row>
    <row r="29" spans="1:31" s="386" customFormat="1" ht="15" customHeight="1" x14ac:dyDescent="0.15">
      <c r="A29" s="410"/>
      <c r="B29" s="493"/>
      <c r="C29" s="452"/>
      <c r="D29" s="484" t="s">
        <v>226</v>
      </c>
      <c r="E29" s="464">
        <v>2498308</v>
      </c>
      <c r="F29" s="463" t="s">
        <v>262</v>
      </c>
      <c r="G29" s="492"/>
      <c r="H29" s="464">
        <v>614188</v>
      </c>
      <c r="I29" s="485">
        <v>261564</v>
      </c>
      <c r="J29" s="487">
        <v>116833</v>
      </c>
      <c r="K29" s="485">
        <v>106307</v>
      </c>
      <c r="L29" s="485">
        <v>125626</v>
      </c>
      <c r="M29" s="485">
        <v>48035</v>
      </c>
      <c r="N29" s="485">
        <v>30999</v>
      </c>
      <c r="O29" s="485">
        <v>121290</v>
      </c>
      <c r="P29" s="485">
        <v>334903</v>
      </c>
      <c r="Q29" s="488"/>
      <c r="R29" s="485">
        <v>72912</v>
      </c>
      <c r="S29" s="485">
        <v>9818</v>
      </c>
      <c r="T29" s="485">
        <v>25784</v>
      </c>
      <c r="U29" s="485">
        <v>153589</v>
      </c>
      <c r="V29" s="485">
        <v>5690</v>
      </c>
      <c r="W29" s="485">
        <v>3627</v>
      </c>
      <c r="X29" s="487">
        <v>10768</v>
      </c>
      <c r="Y29" s="487">
        <v>16682</v>
      </c>
      <c r="Z29" s="487">
        <v>37766</v>
      </c>
      <c r="AA29" s="487">
        <v>25780</v>
      </c>
      <c r="AB29" s="487">
        <v>15432</v>
      </c>
      <c r="AC29" s="487">
        <v>116163</v>
      </c>
      <c r="AD29" s="458">
        <v>244552</v>
      </c>
      <c r="AE29" s="448"/>
    </row>
    <row r="30" spans="1:31" s="386" customFormat="1" ht="15" customHeight="1" x14ac:dyDescent="0.15">
      <c r="A30" s="441"/>
      <c r="B30" s="440">
        <v>14</v>
      </c>
      <c r="C30" s="439">
        <v>2002</v>
      </c>
      <c r="D30" s="470" t="s">
        <v>227</v>
      </c>
      <c r="E30" s="469">
        <v>12348029</v>
      </c>
      <c r="F30" s="468" t="s">
        <v>261</v>
      </c>
      <c r="G30" s="435">
        <v>50</v>
      </c>
      <c r="H30" s="469">
        <v>2526553</v>
      </c>
      <c r="I30" s="486">
        <v>2116048</v>
      </c>
      <c r="J30" s="490">
        <v>390982</v>
      </c>
      <c r="K30" s="486">
        <v>992468</v>
      </c>
      <c r="L30" s="486">
        <v>612321</v>
      </c>
      <c r="M30" s="486">
        <v>285066</v>
      </c>
      <c r="N30" s="486">
        <v>501290</v>
      </c>
      <c r="O30" s="486">
        <v>592560</v>
      </c>
      <c r="P30" s="486">
        <v>1575753</v>
      </c>
      <c r="Q30" s="491"/>
      <c r="R30" s="486">
        <v>274010</v>
      </c>
      <c r="S30" s="486">
        <v>37190</v>
      </c>
      <c r="T30" s="486">
        <v>211583</v>
      </c>
      <c r="U30" s="486">
        <v>552844</v>
      </c>
      <c r="V30" s="486">
        <v>51788</v>
      </c>
      <c r="W30" s="486">
        <v>3696</v>
      </c>
      <c r="X30" s="490">
        <v>40355</v>
      </c>
      <c r="Y30" s="490">
        <v>120562</v>
      </c>
      <c r="Z30" s="490">
        <v>143953</v>
      </c>
      <c r="AA30" s="490">
        <v>147340</v>
      </c>
      <c r="AB30" s="490">
        <v>52101</v>
      </c>
      <c r="AC30" s="490">
        <v>284734</v>
      </c>
      <c r="AD30" s="466">
        <v>834832</v>
      </c>
      <c r="AE30" s="430">
        <v>2002</v>
      </c>
    </row>
    <row r="31" spans="1:31" s="386" customFormat="1" ht="15" customHeight="1" x14ac:dyDescent="0.15">
      <c r="A31" s="429"/>
      <c r="B31" s="489"/>
      <c r="C31" s="452"/>
      <c r="D31" s="484" t="s">
        <v>226</v>
      </c>
      <c r="E31" s="464">
        <v>2638353</v>
      </c>
      <c r="F31" s="463" t="s">
        <v>260</v>
      </c>
      <c r="G31" s="424"/>
      <c r="H31" s="464">
        <v>598841</v>
      </c>
      <c r="I31" s="485">
        <v>330170</v>
      </c>
      <c r="J31" s="487">
        <v>113355</v>
      </c>
      <c r="K31" s="485">
        <v>187327</v>
      </c>
      <c r="L31" s="485">
        <v>154537</v>
      </c>
      <c r="M31" s="485">
        <v>55602</v>
      </c>
      <c r="N31" s="485">
        <v>63466</v>
      </c>
      <c r="O31" s="485">
        <v>115132</v>
      </c>
      <c r="P31" s="485">
        <v>336748</v>
      </c>
      <c r="Q31" s="488"/>
      <c r="R31" s="485">
        <v>66317</v>
      </c>
      <c r="S31" s="485">
        <v>8245</v>
      </c>
      <c r="T31" s="485">
        <v>30723</v>
      </c>
      <c r="U31" s="485">
        <v>164521</v>
      </c>
      <c r="V31" s="485">
        <v>9324</v>
      </c>
      <c r="W31" s="485">
        <v>2643</v>
      </c>
      <c r="X31" s="487">
        <v>9563</v>
      </c>
      <c r="Y31" s="487">
        <v>18508</v>
      </c>
      <c r="Z31" s="487">
        <v>42435</v>
      </c>
      <c r="AA31" s="487">
        <v>33530</v>
      </c>
      <c r="AB31" s="487">
        <v>9081</v>
      </c>
      <c r="AC31" s="487">
        <v>80870</v>
      </c>
      <c r="AD31" s="458">
        <v>207415</v>
      </c>
      <c r="AE31" s="448"/>
    </row>
    <row r="32" spans="1:31" s="386" customFormat="1" ht="15" customHeight="1" x14ac:dyDescent="0.15">
      <c r="A32" s="441"/>
      <c r="B32" s="440">
        <v>15</v>
      </c>
      <c r="C32" s="439">
        <v>2003</v>
      </c>
      <c r="D32" s="470" t="s">
        <v>227</v>
      </c>
      <c r="E32" s="469">
        <v>12793370</v>
      </c>
      <c r="F32" s="468" t="s">
        <v>259</v>
      </c>
      <c r="G32" s="435">
        <v>57</v>
      </c>
      <c r="H32" s="446">
        <v>2391811</v>
      </c>
      <c r="I32" s="445">
        <v>2769374</v>
      </c>
      <c r="J32" s="467">
        <v>493706</v>
      </c>
      <c r="K32" s="445">
        <v>819904</v>
      </c>
      <c r="L32" s="445">
        <v>576466</v>
      </c>
      <c r="M32" s="445">
        <v>270939</v>
      </c>
      <c r="N32" s="445">
        <v>507032</v>
      </c>
      <c r="O32" s="445">
        <v>556932</v>
      </c>
      <c r="P32" s="445">
        <v>1550550</v>
      </c>
      <c r="Q32" s="414"/>
      <c r="R32" s="445">
        <v>281366</v>
      </c>
      <c r="S32" s="445">
        <v>18240</v>
      </c>
      <c r="T32" s="445">
        <v>293969</v>
      </c>
      <c r="U32" s="445">
        <v>446332</v>
      </c>
      <c r="V32" s="445">
        <v>69514</v>
      </c>
      <c r="W32" s="486">
        <v>1650</v>
      </c>
      <c r="X32" s="467">
        <v>86984</v>
      </c>
      <c r="Y32" s="467">
        <v>118814</v>
      </c>
      <c r="Z32" s="467">
        <v>120324</v>
      </c>
      <c r="AA32" s="467">
        <v>145952</v>
      </c>
      <c r="AB32" s="467">
        <v>131147</v>
      </c>
      <c r="AC32" s="467">
        <v>215741</v>
      </c>
      <c r="AD32" s="466">
        <v>926623</v>
      </c>
      <c r="AE32" s="430">
        <v>2003</v>
      </c>
    </row>
    <row r="33" spans="1:31" s="386" customFormat="1" ht="15" customHeight="1" x14ac:dyDescent="0.15">
      <c r="A33" s="429"/>
      <c r="B33" s="428"/>
      <c r="C33" s="452"/>
      <c r="D33" s="484" t="s">
        <v>226</v>
      </c>
      <c r="E33" s="476">
        <v>2700483</v>
      </c>
      <c r="F33" s="475" t="s">
        <v>258</v>
      </c>
      <c r="G33" s="424"/>
      <c r="H33" s="474">
        <v>554756</v>
      </c>
      <c r="I33" s="473">
        <v>452620</v>
      </c>
      <c r="J33" s="472">
        <v>128582</v>
      </c>
      <c r="K33" s="473">
        <v>178157</v>
      </c>
      <c r="L33" s="473">
        <v>142339</v>
      </c>
      <c r="M33" s="473">
        <v>51117</v>
      </c>
      <c r="N33" s="473">
        <v>63585</v>
      </c>
      <c r="O33" s="473">
        <v>95333</v>
      </c>
      <c r="P33" s="473">
        <v>326494</v>
      </c>
      <c r="Q33" s="461"/>
      <c r="R33" s="473">
        <v>66710</v>
      </c>
      <c r="S33" s="473">
        <v>4129</v>
      </c>
      <c r="T33" s="473">
        <v>50403</v>
      </c>
      <c r="U33" s="473">
        <v>141371</v>
      </c>
      <c r="V33" s="473">
        <v>13576</v>
      </c>
      <c r="W33" s="485">
        <v>676</v>
      </c>
      <c r="X33" s="472">
        <v>17224</v>
      </c>
      <c r="Y33" s="472">
        <v>20388</v>
      </c>
      <c r="Z33" s="472">
        <v>39244</v>
      </c>
      <c r="AA33" s="472">
        <v>31792</v>
      </c>
      <c r="AB33" s="472">
        <v>23489</v>
      </c>
      <c r="AC33" s="472">
        <v>62768</v>
      </c>
      <c r="AD33" s="471">
        <v>235730</v>
      </c>
      <c r="AE33" s="448"/>
    </row>
    <row r="34" spans="1:31" s="386" customFormat="1" ht="15" customHeight="1" x14ac:dyDescent="0.15">
      <c r="A34" s="441"/>
      <c r="B34" s="440">
        <v>16</v>
      </c>
      <c r="C34" s="439">
        <v>2004</v>
      </c>
      <c r="D34" s="470" t="s">
        <v>227</v>
      </c>
      <c r="E34" s="469">
        <v>13716059</v>
      </c>
      <c r="F34" s="468" t="s">
        <v>257</v>
      </c>
      <c r="G34" s="435">
        <v>55</v>
      </c>
      <c r="H34" s="446">
        <v>2649599</v>
      </c>
      <c r="I34" s="445">
        <v>3005292</v>
      </c>
      <c r="J34" s="467">
        <v>603742</v>
      </c>
      <c r="K34" s="445">
        <v>776162</v>
      </c>
      <c r="L34" s="445">
        <v>731122</v>
      </c>
      <c r="M34" s="445">
        <v>367092</v>
      </c>
      <c r="N34" s="445">
        <v>312422</v>
      </c>
      <c r="O34" s="445">
        <v>403691</v>
      </c>
      <c r="P34" s="445">
        <v>1627025</v>
      </c>
      <c r="Q34" s="414"/>
      <c r="R34" s="445">
        <v>308858</v>
      </c>
      <c r="S34" s="445">
        <v>21516</v>
      </c>
      <c r="T34" s="445">
        <v>289499</v>
      </c>
      <c r="U34" s="445">
        <v>352609</v>
      </c>
      <c r="V34" s="445">
        <v>114001</v>
      </c>
      <c r="W34" s="486">
        <v>2280</v>
      </c>
      <c r="X34" s="467">
        <v>82706</v>
      </c>
      <c r="Y34" s="467">
        <v>150994</v>
      </c>
      <c r="Z34" s="467">
        <v>147413</v>
      </c>
      <c r="AA34" s="467">
        <v>229783</v>
      </c>
      <c r="AB34" s="467">
        <v>128235</v>
      </c>
      <c r="AC34" s="467">
        <v>220749</v>
      </c>
      <c r="AD34" s="466">
        <v>1191269</v>
      </c>
      <c r="AE34" s="430">
        <v>2004</v>
      </c>
    </row>
    <row r="35" spans="1:31" s="386" customFormat="1" ht="15" customHeight="1" x14ac:dyDescent="0.15">
      <c r="A35" s="429"/>
      <c r="B35" s="428"/>
      <c r="C35" s="452"/>
      <c r="D35" s="484" t="s">
        <v>226</v>
      </c>
      <c r="E35" s="476">
        <v>2910040</v>
      </c>
      <c r="F35" s="475" t="s">
        <v>256</v>
      </c>
      <c r="G35" s="424"/>
      <c r="H35" s="474">
        <v>556881</v>
      </c>
      <c r="I35" s="473">
        <v>500629</v>
      </c>
      <c r="J35" s="472">
        <v>149416</v>
      </c>
      <c r="K35" s="473">
        <v>195437</v>
      </c>
      <c r="L35" s="473">
        <v>176528</v>
      </c>
      <c r="M35" s="473">
        <v>77796</v>
      </c>
      <c r="N35" s="473">
        <v>47216</v>
      </c>
      <c r="O35" s="473">
        <v>62052</v>
      </c>
      <c r="P35" s="473">
        <v>341107</v>
      </c>
      <c r="Q35" s="461"/>
      <c r="R35" s="473">
        <v>80145</v>
      </c>
      <c r="S35" s="473">
        <v>5167</v>
      </c>
      <c r="T35" s="473">
        <v>45749</v>
      </c>
      <c r="U35" s="473">
        <v>116543</v>
      </c>
      <c r="V35" s="473">
        <v>24953</v>
      </c>
      <c r="W35" s="485">
        <v>1649</v>
      </c>
      <c r="X35" s="472">
        <v>28372</v>
      </c>
      <c r="Y35" s="472">
        <v>23798</v>
      </c>
      <c r="Z35" s="472">
        <v>44912</v>
      </c>
      <c r="AA35" s="472">
        <v>47443</v>
      </c>
      <c r="AB35" s="472">
        <v>25076</v>
      </c>
      <c r="AC35" s="472">
        <v>68195</v>
      </c>
      <c r="AD35" s="471">
        <v>290976</v>
      </c>
      <c r="AE35" s="448"/>
    </row>
    <row r="36" spans="1:31" s="386" customFormat="1" ht="15" customHeight="1" x14ac:dyDescent="0.15">
      <c r="A36" s="441"/>
      <c r="B36" s="440">
        <v>17</v>
      </c>
      <c r="C36" s="439">
        <v>2005</v>
      </c>
      <c r="D36" s="470" t="s">
        <v>227</v>
      </c>
      <c r="E36" s="469">
        <v>17767737</v>
      </c>
      <c r="F36" s="468" t="s">
        <v>255</v>
      </c>
      <c r="G36" s="435">
        <v>58</v>
      </c>
      <c r="H36" s="446">
        <v>3408817</v>
      </c>
      <c r="I36" s="445">
        <v>2959491</v>
      </c>
      <c r="J36" s="467">
        <v>596076</v>
      </c>
      <c r="K36" s="445">
        <v>728728</v>
      </c>
      <c r="L36" s="445">
        <v>790921</v>
      </c>
      <c r="M36" s="445">
        <v>404430</v>
      </c>
      <c r="N36" s="445">
        <v>331558</v>
      </c>
      <c r="O36" s="445">
        <v>783499</v>
      </c>
      <c r="P36" s="445">
        <v>4031074</v>
      </c>
      <c r="Q36" s="414"/>
      <c r="R36" s="445">
        <v>403341</v>
      </c>
      <c r="S36" s="445">
        <v>30416</v>
      </c>
      <c r="T36" s="445">
        <v>329239</v>
      </c>
      <c r="U36" s="445">
        <v>444851</v>
      </c>
      <c r="V36" s="445">
        <v>127684</v>
      </c>
      <c r="W36" s="486">
        <v>47089</v>
      </c>
      <c r="X36" s="467">
        <v>82277</v>
      </c>
      <c r="Y36" s="467">
        <v>161953</v>
      </c>
      <c r="Z36" s="467">
        <v>176684</v>
      </c>
      <c r="AA36" s="467">
        <v>217316</v>
      </c>
      <c r="AB36" s="467">
        <v>177118</v>
      </c>
      <c r="AC36" s="467">
        <v>288575</v>
      </c>
      <c r="AD36" s="466">
        <v>1246600</v>
      </c>
      <c r="AE36" s="430">
        <v>2005</v>
      </c>
    </row>
    <row r="37" spans="1:31" s="386" customFormat="1" ht="15" customHeight="1" x14ac:dyDescent="0.15">
      <c r="A37" s="410"/>
      <c r="B37" s="409"/>
      <c r="C37" s="452"/>
      <c r="D37" s="484" t="s">
        <v>226</v>
      </c>
      <c r="E37" s="476">
        <v>3126901</v>
      </c>
      <c r="F37" s="475" t="s">
        <v>254</v>
      </c>
      <c r="G37" s="424"/>
      <c r="H37" s="474">
        <v>581381</v>
      </c>
      <c r="I37" s="473">
        <v>511653</v>
      </c>
      <c r="J37" s="472">
        <v>170885</v>
      </c>
      <c r="K37" s="473">
        <v>183792</v>
      </c>
      <c r="L37" s="473">
        <v>191970</v>
      </c>
      <c r="M37" s="473">
        <v>95293</v>
      </c>
      <c r="N37" s="473">
        <v>47849</v>
      </c>
      <c r="O37" s="473">
        <v>102478</v>
      </c>
      <c r="P37" s="473">
        <v>317267</v>
      </c>
      <c r="Q37" s="461"/>
      <c r="R37" s="473">
        <v>107055</v>
      </c>
      <c r="S37" s="473">
        <v>6006</v>
      </c>
      <c r="T37" s="473">
        <v>52018</v>
      </c>
      <c r="U37" s="473">
        <v>134589</v>
      </c>
      <c r="V37" s="473">
        <v>30213</v>
      </c>
      <c r="W37" s="485">
        <v>9792</v>
      </c>
      <c r="X37" s="472">
        <v>28989</v>
      </c>
      <c r="Y37" s="472">
        <v>24265</v>
      </c>
      <c r="Z37" s="472">
        <v>51673</v>
      </c>
      <c r="AA37" s="472">
        <v>47199</v>
      </c>
      <c r="AB37" s="472">
        <v>34754</v>
      </c>
      <c r="AC37" s="472">
        <v>80059</v>
      </c>
      <c r="AD37" s="471">
        <v>317721</v>
      </c>
      <c r="AE37" s="448"/>
    </row>
    <row r="38" spans="1:31" s="386" customFormat="1" ht="15" customHeight="1" x14ac:dyDescent="0.15">
      <c r="A38" s="441"/>
      <c r="B38" s="440">
        <v>18</v>
      </c>
      <c r="C38" s="439">
        <v>2006</v>
      </c>
      <c r="D38" s="470" t="s">
        <v>227</v>
      </c>
      <c r="E38" s="469">
        <v>17100031</v>
      </c>
      <c r="F38" s="468" t="s">
        <v>253</v>
      </c>
      <c r="G38" s="435">
        <v>60</v>
      </c>
      <c r="H38" s="446">
        <v>4582611</v>
      </c>
      <c r="I38" s="445">
        <v>2771518</v>
      </c>
      <c r="J38" s="467">
        <v>758869</v>
      </c>
      <c r="K38" s="445">
        <v>786053</v>
      </c>
      <c r="L38" s="445">
        <v>971364</v>
      </c>
      <c r="M38" s="445">
        <v>366415</v>
      </c>
      <c r="N38" s="445">
        <v>361311</v>
      </c>
      <c r="O38" s="445">
        <v>727509</v>
      </c>
      <c r="P38" s="445">
        <v>1568246</v>
      </c>
      <c r="Q38" s="414"/>
      <c r="R38" s="445">
        <v>371355</v>
      </c>
      <c r="S38" s="445">
        <v>82836</v>
      </c>
      <c r="T38" s="445">
        <v>406401</v>
      </c>
      <c r="U38" s="445">
        <v>500776</v>
      </c>
      <c r="V38" s="445">
        <v>242993</v>
      </c>
      <c r="W38" s="445">
        <v>117959</v>
      </c>
      <c r="X38" s="467">
        <v>108337</v>
      </c>
      <c r="Y38" s="467">
        <v>189786</v>
      </c>
      <c r="Z38" s="467">
        <v>157788</v>
      </c>
      <c r="AA38" s="467">
        <v>103525</v>
      </c>
      <c r="AB38" s="467">
        <v>172274</v>
      </c>
      <c r="AC38" s="467">
        <v>228548</v>
      </c>
      <c r="AD38" s="466">
        <v>1523557</v>
      </c>
      <c r="AE38" s="430">
        <v>2006</v>
      </c>
    </row>
    <row r="39" spans="1:31" s="386" customFormat="1" ht="15" customHeight="1" x14ac:dyDescent="0.15">
      <c r="A39" s="429"/>
      <c r="B39" s="428"/>
      <c r="C39" s="452"/>
      <c r="D39" s="484" t="s">
        <v>226</v>
      </c>
      <c r="E39" s="464">
        <v>3481630</v>
      </c>
      <c r="F39" s="463" t="s">
        <v>252</v>
      </c>
      <c r="G39" s="424"/>
      <c r="H39" s="462">
        <v>751064</v>
      </c>
      <c r="I39" s="460">
        <v>483702</v>
      </c>
      <c r="J39" s="459">
        <v>202273</v>
      </c>
      <c r="K39" s="460">
        <v>196240</v>
      </c>
      <c r="L39" s="460">
        <v>224924</v>
      </c>
      <c r="M39" s="460">
        <v>91658</v>
      </c>
      <c r="N39" s="460">
        <v>52253</v>
      </c>
      <c r="O39" s="460">
        <v>101550</v>
      </c>
      <c r="P39" s="460">
        <v>349951</v>
      </c>
      <c r="Q39" s="461"/>
      <c r="R39" s="460">
        <v>113791</v>
      </c>
      <c r="S39" s="460">
        <v>12364</v>
      </c>
      <c r="T39" s="460">
        <v>61913</v>
      </c>
      <c r="U39" s="460">
        <v>142886</v>
      </c>
      <c r="V39" s="460">
        <v>52035</v>
      </c>
      <c r="W39" s="460">
        <v>19108</v>
      </c>
      <c r="X39" s="459">
        <v>36651</v>
      </c>
      <c r="Y39" s="459">
        <v>30740</v>
      </c>
      <c r="Z39" s="459">
        <v>49135</v>
      </c>
      <c r="AA39" s="459">
        <v>30632</v>
      </c>
      <c r="AB39" s="459">
        <v>34548</v>
      </c>
      <c r="AC39" s="459">
        <v>68951</v>
      </c>
      <c r="AD39" s="458">
        <v>375261</v>
      </c>
      <c r="AE39" s="448"/>
    </row>
    <row r="40" spans="1:31" s="386" customFormat="1" ht="15" customHeight="1" x14ac:dyDescent="0.15">
      <c r="A40" s="441"/>
      <c r="B40" s="440">
        <v>19</v>
      </c>
      <c r="C40" s="439">
        <v>2007</v>
      </c>
      <c r="D40" s="470" t="s">
        <v>227</v>
      </c>
      <c r="E40" s="469">
        <v>17781061</v>
      </c>
      <c r="F40" s="468" t="s">
        <v>251</v>
      </c>
      <c r="G40" s="435">
        <v>60</v>
      </c>
      <c r="H40" s="446">
        <v>4006571</v>
      </c>
      <c r="I40" s="445">
        <v>2218193</v>
      </c>
      <c r="J40" s="467">
        <v>907781</v>
      </c>
      <c r="K40" s="445">
        <v>1263754</v>
      </c>
      <c r="L40" s="445">
        <v>952515</v>
      </c>
      <c r="M40" s="445">
        <v>435301</v>
      </c>
      <c r="N40" s="445">
        <v>409923</v>
      </c>
      <c r="O40" s="445">
        <v>716813</v>
      </c>
      <c r="P40" s="445">
        <v>1684536</v>
      </c>
      <c r="Q40" s="414"/>
      <c r="R40" s="445">
        <v>635522</v>
      </c>
      <c r="S40" s="445">
        <v>115517</v>
      </c>
      <c r="T40" s="445">
        <v>431860</v>
      </c>
      <c r="U40" s="445">
        <v>546468</v>
      </c>
      <c r="V40" s="445">
        <v>238928</v>
      </c>
      <c r="W40" s="445">
        <v>173693</v>
      </c>
      <c r="X40" s="467">
        <v>138083</v>
      </c>
      <c r="Y40" s="467">
        <v>215358</v>
      </c>
      <c r="Z40" s="467">
        <v>227321</v>
      </c>
      <c r="AA40" s="467">
        <v>238947</v>
      </c>
      <c r="AB40" s="467">
        <v>179153</v>
      </c>
      <c r="AC40" s="467">
        <v>317021</v>
      </c>
      <c r="AD40" s="466">
        <v>1727803</v>
      </c>
      <c r="AE40" s="430">
        <v>2007</v>
      </c>
    </row>
    <row r="41" spans="1:31" s="386" customFormat="1" ht="15" customHeight="1" x14ac:dyDescent="0.15">
      <c r="A41" s="429"/>
      <c r="B41" s="428"/>
      <c r="C41" s="452"/>
      <c r="D41" s="484" t="s">
        <v>226</v>
      </c>
      <c r="E41" s="483">
        <v>3849365</v>
      </c>
      <c r="F41" s="482" t="s">
        <v>250</v>
      </c>
      <c r="G41" s="424"/>
      <c r="H41" s="481">
        <v>741938</v>
      </c>
      <c r="I41" s="480">
        <v>383845</v>
      </c>
      <c r="J41" s="479">
        <v>263473</v>
      </c>
      <c r="K41" s="480">
        <v>264718</v>
      </c>
      <c r="L41" s="480">
        <v>268342</v>
      </c>
      <c r="M41" s="480">
        <v>112904</v>
      </c>
      <c r="N41" s="480">
        <v>62799</v>
      </c>
      <c r="O41" s="480">
        <v>97851</v>
      </c>
      <c r="P41" s="480">
        <v>374426</v>
      </c>
      <c r="Q41" s="461"/>
      <c r="R41" s="480">
        <v>167909</v>
      </c>
      <c r="S41" s="480">
        <v>18539</v>
      </c>
      <c r="T41" s="480">
        <v>63469</v>
      </c>
      <c r="U41" s="480">
        <v>166296</v>
      </c>
      <c r="V41" s="480">
        <v>51877</v>
      </c>
      <c r="W41" s="480">
        <v>28269</v>
      </c>
      <c r="X41" s="479">
        <v>40056</v>
      </c>
      <c r="Y41" s="479">
        <v>35814</v>
      </c>
      <c r="Z41" s="479">
        <v>70776</v>
      </c>
      <c r="AA41" s="479">
        <v>57214</v>
      </c>
      <c r="AB41" s="479">
        <v>33613</v>
      </c>
      <c r="AC41" s="479">
        <v>99198</v>
      </c>
      <c r="AD41" s="478">
        <v>446039</v>
      </c>
      <c r="AE41" s="448"/>
    </row>
    <row r="42" spans="1:31" s="386" customFormat="1" ht="15" customHeight="1" x14ac:dyDescent="0.15">
      <c r="A42" s="441"/>
      <c r="B42" s="440">
        <v>20</v>
      </c>
      <c r="C42" s="439">
        <v>2008</v>
      </c>
      <c r="D42" s="470" t="s">
        <v>227</v>
      </c>
      <c r="E42" s="469">
        <v>19773753</v>
      </c>
      <c r="F42" s="468" t="s">
        <v>249</v>
      </c>
      <c r="G42" s="435">
        <v>59</v>
      </c>
      <c r="H42" s="446">
        <v>3561080</v>
      </c>
      <c r="I42" s="445">
        <v>1624350</v>
      </c>
      <c r="J42" s="467">
        <v>789963</v>
      </c>
      <c r="K42" s="445">
        <v>3819581</v>
      </c>
      <c r="L42" s="445">
        <v>1063927</v>
      </c>
      <c r="M42" s="445">
        <v>515900</v>
      </c>
      <c r="N42" s="445">
        <v>378451</v>
      </c>
      <c r="O42" s="445">
        <v>684529</v>
      </c>
      <c r="P42" s="445">
        <v>1772787</v>
      </c>
      <c r="Q42" s="414"/>
      <c r="R42" s="445">
        <v>940061</v>
      </c>
      <c r="S42" s="445">
        <v>118725</v>
      </c>
      <c r="T42" s="445">
        <v>382479</v>
      </c>
      <c r="U42" s="445">
        <v>569050</v>
      </c>
      <c r="V42" s="445">
        <v>271124</v>
      </c>
      <c r="W42" s="445">
        <v>194799</v>
      </c>
      <c r="X42" s="467">
        <v>213254</v>
      </c>
      <c r="Y42" s="467">
        <v>224540</v>
      </c>
      <c r="Z42" s="467">
        <v>211115</v>
      </c>
      <c r="AA42" s="467">
        <v>260085</v>
      </c>
      <c r="AB42" s="467">
        <v>205453</v>
      </c>
      <c r="AC42" s="467">
        <v>271343</v>
      </c>
      <c r="AD42" s="466">
        <v>1701157</v>
      </c>
      <c r="AE42" s="430">
        <v>2008</v>
      </c>
    </row>
    <row r="43" spans="1:31" s="386" customFormat="1" ht="15" customHeight="1" x14ac:dyDescent="0.15">
      <c r="A43" s="429"/>
      <c r="B43" s="428"/>
      <c r="C43" s="452"/>
      <c r="D43" s="484" t="s">
        <v>226</v>
      </c>
      <c r="E43" s="483">
        <v>4106178</v>
      </c>
      <c r="F43" s="482" t="s">
        <v>248</v>
      </c>
      <c r="G43" s="424"/>
      <c r="H43" s="481">
        <v>696862</v>
      </c>
      <c r="I43" s="480">
        <v>299533</v>
      </c>
      <c r="J43" s="479">
        <v>238170</v>
      </c>
      <c r="K43" s="480">
        <v>524421</v>
      </c>
      <c r="L43" s="480">
        <v>314326</v>
      </c>
      <c r="M43" s="480">
        <v>140370</v>
      </c>
      <c r="N43" s="480">
        <v>60739</v>
      </c>
      <c r="O43" s="480">
        <v>91724</v>
      </c>
      <c r="P43" s="480">
        <v>416108</v>
      </c>
      <c r="Q43" s="461"/>
      <c r="R43" s="480">
        <v>222250</v>
      </c>
      <c r="S43" s="480">
        <v>21082</v>
      </c>
      <c r="T43" s="480">
        <v>64646</v>
      </c>
      <c r="U43" s="480">
        <v>176440</v>
      </c>
      <c r="V43" s="480">
        <v>62794</v>
      </c>
      <c r="W43" s="480">
        <v>34016</v>
      </c>
      <c r="X43" s="479">
        <v>41610</v>
      </c>
      <c r="Y43" s="479">
        <v>36326</v>
      </c>
      <c r="Z43" s="479">
        <v>61391</v>
      </c>
      <c r="AA43" s="479">
        <v>62702</v>
      </c>
      <c r="AB43" s="479">
        <v>40544</v>
      </c>
      <c r="AC43" s="479">
        <v>91952</v>
      </c>
      <c r="AD43" s="478">
        <v>408172</v>
      </c>
      <c r="AE43" s="448"/>
    </row>
    <row r="44" spans="1:31" s="386" customFormat="1" ht="15" customHeight="1" x14ac:dyDescent="0.15">
      <c r="A44" s="441"/>
      <c r="B44" s="440">
        <v>21</v>
      </c>
      <c r="C44" s="439">
        <v>2009</v>
      </c>
      <c r="D44" s="470" t="s">
        <v>227</v>
      </c>
      <c r="E44" s="469">
        <v>18356385</v>
      </c>
      <c r="F44" s="468" t="s">
        <v>247</v>
      </c>
      <c r="G44" s="435">
        <v>60</v>
      </c>
      <c r="H44" s="446">
        <v>2679567</v>
      </c>
      <c r="I44" s="445">
        <v>1691909</v>
      </c>
      <c r="J44" s="467">
        <v>954627</v>
      </c>
      <c r="K44" s="445">
        <v>2876445</v>
      </c>
      <c r="L44" s="445">
        <v>1108511</v>
      </c>
      <c r="M44" s="445">
        <v>792586</v>
      </c>
      <c r="N44" s="445">
        <v>438759</v>
      </c>
      <c r="O44" s="445">
        <v>578696</v>
      </c>
      <c r="P44" s="445">
        <v>1916866</v>
      </c>
      <c r="Q44" s="414"/>
      <c r="R44" s="445">
        <v>866914</v>
      </c>
      <c r="S44" s="445">
        <v>36666</v>
      </c>
      <c r="T44" s="445">
        <v>334028</v>
      </c>
      <c r="U44" s="445">
        <v>603034</v>
      </c>
      <c r="V44" s="445">
        <v>323482</v>
      </c>
      <c r="W44" s="445">
        <v>268332</v>
      </c>
      <c r="X44" s="467">
        <v>205298</v>
      </c>
      <c r="Y44" s="467">
        <v>210579</v>
      </c>
      <c r="Z44" s="467">
        <v>297678</v>
      </c>
      <c r="AA44" s="467">
        <v>157961</v>
      </c>
      <c r="AB44" s="467">
        <v>141522</v>
      </c>
      <c r="AC44" s="467">
        <v>191440</v>
      </c>
      <c r="AD44" s="466">
        <v>1681485</v>
      </c>
      <c r="AE44" s="430">
        <v>2009</v>
      </c>
    </row>
    <row r="45" spans="1:31" s="386" customFormat="1" ht="15" customHeight="1" x14ac:dyDescent="0.15">
      <c r="A45" s="429"/>
      <c r="B45" s="428"/>
      <c r="C45" s="452"/>
      <c r="D45" s="477" t="s">
        <v>226</v>
      </c>
      <c r="E45" s="476">
        <v>3965374</v>
      </c>
      <c r="F45" s="475" t="s">
        <v>246</v>
      </c>
      <c r="G45" s="424"/>
      <c r="H45" s="474">
        <v>596213</v>
      </c>
      <c r="I45" s="473">
        <v>297174</v>
      </c>
      <c r="J45" s="472">
        <v>227992</v>
      </c>
      <c r="K45" s="473">
        <v>419456</v>
      </c>
      <c r="L45" s="473">
        <v>309131</v>
      </c>
      <c r="M45" s="473">
        <v>236658</v>
      </c>
      <c r="N45" s="473">
        <v>66613</v>
      </c>
      <c r="O45" s="473">
        <v>88117</v>
      </c>
      <c r="P45" s="473">
        <v>454246</v>
      </c>
      <c r="Q45" s="461"/>
      <c r="R45" s="473">
        <v>226000</v>
      </c>
      <c r="S45" s="473">
        <v>8254</v>
      </c>
      <c r="T45" s="473">
        <v>56150</v>
      </c>
      <c r="U45" s="473">
        <v>172462</v>
      </c>
      <c r="V45" s="473">
        <v>67335</v>
      </c>
      <c r="W45" s="473">
        <v>46472</v>
      </c>
      <c r="X45" s="472">
        <v>48436</v>
      </c>
      <c r="Y45" s="472">
        <v>36129</v>
      </c>
      <c r="Z45" s="472">
        <v>85466</v>
      </c>
      <c r="AA45" s="472">
        <v>46517</v>
      </c>
      <c r="AB45" s="472">
        <v>26660</v>
      </c>
      <c r="AC45" s="472">
        <v>55895</v>
      </c>
      <c r="AD45" s="471">
        <v>393998</v>
      </c>
      <c r="AE45" s="448"/>
    </row>
    <row r="46" spans="1:31" s="386" customFormat="1" ht="15" customHeight="1" x14ac:dyDescent="0.15">
      <c r="A46" s="441"/>
      <c r="B46" s="440">
        <v>22</v>
      </c>
      <c r="C46" s="439">
        <v>2010</v>
      </c>
      <c r="D46" s="470" t="s">
        <v>227</v>
      </c>
      <c r="E46" s="469">
        <v>17682056</v>
      </c>
      <c r="F46" s="468" t="s">
        <v>245</v>
      </c>
      <c r="G46" s="435">
        <v>64</v>
      </c>
      <c r="H46" s="446">
        <v>2653804</v>
      </c>
      <c r="I46" s="445">
        <v>1862402</v>
      </c>
      <c r="J46" s="467">
        <v>1137994</v>
      </c>
      <c r="K46" s="445">
        <v>1363281</v>
      </c>
      <c r="L46" s="445">
        <v>1063731</v>
      </c>
      <c r="M46" s="445">
        <v>912746</v>
      </c>
      <c r="N46" s="445">
        <v>456561</v>
      </c>
      <c r="O46" s="445">
        <v>544527</v>
      </c>
      <c r="P46" s="445">
        <v>1900770</v>
      </c>
      <c r="Q46" s="414"/>
      <c r="R46" s="445">
        <v>878426</v>
      </c>
      <c r="S46" s="445">
        <v>20186</v>
      </c>
      <c r="T46" s="445">
        <v>376663</v>
      </c>
      <c r="U46" s="445">
        <v>765343</v>
      </c>
      <c r="V46" s="445">
        <v>270171</v>
      </c>
      <c r="W46" s="445">
        <v>180209</v>
      </c>
      <c r="X46" s="467">
        <v>192247</v>
      </c>
      <c r="Y46" s="467">
        <v>219760</v>
      </c>
      <c r="Z46" s="467">
        <v>257571</v>
      </c>
      <c r="AA46" s="467">
        <v>227864</v>
      </c>
      <c r="AB46" s="467">
        <v>170003</v>
      </c>
      <c r="AC46" s="467">
        <v>206848</v>
      </c>
      <c r="AD46" s="466">
        <v>2020949</v>
      </c>
      <c r="AE46" s="430">
        <v>2010</v>
      </c>
    </row>
    <row r="47" spans="1:31" s="386" customFormat="1" ht="15" customHeight="1" x14ac:dyDescent="0.15">
      <c r="A47" s="429"/>
      <c r="B47" s="428"/>
      <c r="C47" s="452"/>
      <c r="D47" s="465" t="s">
        <v>226</v>
      </c>
      <c r="E47" s="464">
        <v>3968525</v>
      </c>
      <c r="F47" s="463" t="s">
        <v>244</v>
      </c>
      <c r="G47" s="424"/>
      <c r="H47" s="462">
        <v>575639</v>
      </c>
      <c r="I47" s="460">
        <v>343935</v>
      </c>
      <c r="J47" s="459">
        <v>268077</v>
      </c>
      <c r="K47" s="460">
        <v>293759</v>
      </c>
      <c r="L47" s="460">
        <v>304120</v>
      </c>
      <c r="M47" s="460">
        <v>245414</v>
      </c>
      <c r="N47" s="460">
        <v>69326</v>
      </c>
      <c r="O47" s="460">
        <v>75750</v>
      </c>
      <c r="P47" s="460">
        <v>436632</v>
      </c>
      <c r="Q47" s="461"/>
      <c r="R47" s="460">
        <v>226087</v>
      </c>
      <c r="S47" s="460">
        <v>4954</v>
      </c>
      <c r="T47" s="460">
        <v>58949</v>
      </c>
      <c r="U47" s="460">
        <v>201898</v>
      </c>
      <c r="V47" s="460">
        <v>65524</v>
      </c>
      <c r="W47" s="460">
        <v>30390</v>
      </c>
      <c r="X47" s="459">
        <v>43897</v>
      </c>
      <c r="Y47" s="459">
        <v>37191</v>
      </c>
      <c r="Z47" s="459">
        <v>80472</v>
      </c>
      <c r="AA47" s="459">
        <v>62977</v>
      </c>
      <c r="AB47" s="459">
        <v>35725</v>
      </c>
      <c r="AC47" s="459">
        <v>56797</v>
      </c>
      <c r="AD47" s="458">
        <v>451012</v>
      </c>
      <c r="AE47" s="448"/>
    </row>
    <row r="48" spans="1:31" s="386" customFormat="1" ht="15" customHeight="1" x14ac:dyDescent="0.15">
      <c r="A48" s="441"/>
      <c r="B48" s="409">
        <v>23</v>
      </c>
      <c r="C48" s="439">
        <v>2011</v>
      </c>
      <c r="D48" s="470" t="s">
        <v>227</v>
      </c>
      <c r="E48" s="469">
        <v>16597468</v>
      </c>
      <c r="F48" s="468" t="s">
        <v>243</v>
      </c>
      <c r="G48" s="435">
        <v>56</v>
      </c>
      <c r="H48" s="446">
        <v>2558631</v>
      </c>
      <c r="I48" s="445">
        <v>891082</v>
      </c>
      <c r="J48" s="467">
        <v>1321259</v>
      </c>
      <c r="K48" s="445">
        <v>1584876</v>
      </c>
      <c r="L48" s="445">
        <v>1271567</v>
      </c>
      <c r="M48" s="445">
        <v>793019</v>
      </c>
      <c r="N48" s="445">
        <v>503180</v>
      </c>
      <c r="O48" s="445">
        <v>395218</v>
      </c>
      <c r="P48" s="445">
        <v>1917781</v>
      </c>
      <c r="Q48" s="414"/>
      <c r="R48" s="445">
        <v>635324</v>
      </c>
      <c r="S48" s="445">
        <v>5569</v>
      </c>
      <c r="T48" s="445">
        <v>359473</v>
      </c>
      <c r="U48" s="445">
        <v>844383</v>
      </c>
      <c r="V48" s="445">
        <v>166576</v>
      </c>
      <c r="W48" s="445">
        <v>228564</v>
      </c>
      <c r="X48" s="467">
        <v>155769</v>
      </c>
      <c r="Y48" s="467">
        <v>210212</v>
      </c>
      <c r="Z48" s="467">
        <v>156905</v>
      </c>
      <c r="AA48" s="467">
        <v>236785</v>
      </c>
      <c r="AB48" s="467">
        <v>187664</v>
      </c>
      <c r="AC48" s="467">
        <v>157721</v>
      </c>
      <c r="AD48" s="466">
        <v>2015910</v>
      </c>
      <c r="AE48" s="430">
        <v>2011</v>
      </c>
    </row>
    <row r="49" spans="1:31" s="386" customFormat="1" ht="15" customHeight="1" x14ac:dyDescent="0.15">
      <c r="A49" s="429"/>
      <c r="B49" s="428"/>
      <c r="C49" s="452"/>
      <c r="D49" s="477" t="s">
        <v>226</v>
      </c>
      <c r="E49" s="476">
        <v>3651253</v>
      </c>
      <c r="F49" s="475" t="s">
        <v>242</v>
      </c>
      <c r="G49" s="424"/>
      <c r="H49" s="474">
        <v>515571</v>
      </c>
      <c r="I49" s="473">
        <v>160603</v>
      </c>
      <c r="J49" s="472">
        <v>293874</v>
      </c>
      <c r="K49" s="473">
        <v>339441</v>
      </c>
      <c r="L49" s="473">
        <v>373998</v>
      </c>
      <c r="M49" s="473">
        <v>195774</v>
      </c>
      <c r="N49" s="473">
        <v>74736</v>
      </c>
      <c r="O49" s="473">
        <v>52726</v>
      </c>
      <c r="P49" s="473">
        <v>416704</v>
      </c>
      <c r="Q49" s="461"/>
      <c r="R49" s="473">
        <v>173306</v>
      </c>
      <c r="S49" s="473">
        <v>2804</v>
      </c>
      <c r="T49" s="473">
        <v>53023</v>
      </c>
      <c r="U49" s="473">
        <v>234320</v>
      </c>
      <c r="V49" s="473">
        <v>50348</v>
      </c>
      <c r="W49" s="473">
        <v>48474</v>
      </c>
      <c r="X49" s="472">
        <v>31046</v>
      </c>
      <c r="Y49" s="472">
        <v>34367</v>
      </c>
      <c r="Z49" s="472">
        <v>53191</v>
      </c>
      <c r="AA49" s="472">
        <v>66820</v>
      </c>
      <c r="AB49" s="472">
        <v>39615</v>
      </c>
      <c r="AC49" s="472">
        <v>37329</v>
      </c>
      <c r="AD49" s="471">
        <v>403183</v>
      </c>
      <c r="AE49" s="448"/>
    </row>
    <row r="50" spans="1:31" s="386" customFormat="1" ht="15" customHeight="1" x14ac:dyDescent="0.15">
      <c r="A50" s="441"/>
      <c r="B50" s="440">
        <v>24</v>
      </c>
      <c r="C50" s="439">
        <v>2012</v>
      </c>
      <c r="D50" s="470" t="s">
        <v>227</v>
      </c>
      <c r="E50" s="469">
        <v>17337095</v>
      </c>
      <c r="F50" s="468" t="s">
        <v>241</v>
      </c>
      <c r="G50" s="435">
        <v>62</v>
      </c>
      <c r="H50" s="446">
        <v>2871632</v>
      </c>
      <c r="I50" s="445">
        <v>898487</v>
      </c>
      <c r="J50" s="467">
        <v>1438356</v>
      </c>
      <c r="K50" s="445">
        <v>1585854</v>
      </c>
      <c r="L50" s="445">
        <v>1338853</v>
      </c>
      <c r="M50" s="445">
        <v>968340</v>
      </c>
      <c r="N50" s="445">
        <v>610283</v>
      </c>
      <c r="O50" s="445">
        <v>363016</v>
      </c>
      <c r="P50" s="445">
        <v>1784446</v>
      </c>
      <c r="Q50" s="414"/>
      <c r="R50" s="445">
        <v>560734</v>
      </c>
      <c r="S50" s="445">
        <v>58261</v>
      </c>
      <c r="T50" s="445">
        <v>404742</v>
      </c>
      <c r="U50" s="445">
        <v>821582</v>
      </c>
      <c r="V50" s="445">
        <v>99790</v>
      </c>
      <c r="W50" s="445">
        <v>276031</v>
      </c>
      <c r="X50" s="467">
        <v>108478</v>
      </c>
      <c r="Y50" s="467">
        <v>278084</v>
      </c>
      <c r="Z50" s="467">
        <v>104638</v>
      </c>
      <c r="AA50" s="467">
        <v>354227</v>
      </c>
      <c r="AB50" s="467">
        <v>196308</v>
      </c>
      <c r="AC50" s="467">
        <v>142994</v>
      </c>
      <c r="AD50" s="466">
        <v>2071959</v>
      </c>
      <c r="AE50" s="430">
        <v>2012</v>
      </c>
    </row>
    <row r="51" spans="1:31" s="386" customFormat="1" ht="15" customHeight="1" x14ac:dyDescent="0.15">
      <c r="A51" s="429"/>
      <c r="B51" s="428"/>
      <c r="C51" s="452"/>
      <c r="D51" s="477" t="s">
        <v>226</v>
      </c>
      <c r="E51" s="476">
        <v>3669944</v>
      </c>
      <c r="F51" s="475" t="s">
        <v>240</v>
      </c>
      <c r="G51" s="424"/>
      <c r="H51" s="474">
        <v>548513</v>
      </c>
      <c r="I51" s="473">
        <v>185342</v>
      </c>
      <c r="J51" s="472">
        <v>274464</v>
      </c>
      <c r="K51" s="473">
        <v>343464</v>
      </c>
      <c r="L51" s="473">
        <v>394978</v>
      </c>
      <c r="M51" s="473">
        <v>246611</v>
      </c>
      <c r="N51" s="473">
        <v>91651</v>
      </c>
      <c r="O51" s="473">
        <v>40569</v>
      </c>
      <c r="P51" s="473">
        <v>400255</v>
      </c>
      <c r="Q51" s="461"/>
      <c r="R51" s="473">
        <v>141370</v>
      </c>
      <c r="S51" s="473">
        <v>12313</v>
      </c>
      <c r="T51" s="473">
        <v>61410</v>
      </c>
      <c r="U51" s="473">
        <v>192810</v>
      </c>
      <c r="V51" s="473">
        <v>28565</v>
      </c>
      <c r="W51" s="473">
        <v>44909</v>
      </c>
      <c r="X51" s="472">
        <v>20809</v>
      </c>
      <c r="Y51" s="472">
        <v>42627</v>
      </c>
      <c r="Z51" s="472">
        <v>23138</v>
      </c>
      <c r="AA51" s="472">
        <v>94148</v>
      </c>
      <c r="AB51" s="472">
        <v>36974</v>
      </c>
      <c r="AC51" s="472">
        <v>35262</v>
      </c>
      <c r="AD51" s="471">
        <v>409762</v>
      </c>
      <c r="AE51" s="448"/>
    </row>
    <row r="52" spans="1:31" s="386" customFormat="1" ht="15" customHeight="1" x14ac:dyDescent="0.15">
      <c r="A52" s="441"/>
      <c r="B52" s="440">
        <v>25</v>
      </c>
      <c r="C52" s="439">
        <v>2013</v>
      </c>
      <c r="D52" s="470" t="s">
        <v>227</v>
      </c>
      <c r="E52" s="469">
        <v>19114228</v>
      </c>
      <c r="F52" s="468" t="s">
        <v>239</v>
      </c>
      <c r="G52" s="435">
        <v>66</v>
      </c>
      <c r="H52" s="446">
        <v>3337155</v>
      </c>
      <c r="I52" s="445">
        <v>926820</v>
      </c>
      <c r="J52" s="467">
        <v>1588625</v>
      </c>
      <c r="K52" s="445">
        <v>1167454</v>
      </c>
      <c r="L52" s="445">
        <v>1448176</v>
      </c>
      <c r="M52" s="445">
        <v>1026081</v>
      </c>
      <c r="N52" s="445">
        <v>583778</v>
      </c>
      <c r="O52" s="445">
        <v>473123</v>
      </c>
      <c r="P52" s="445">
        <v>2264895</v>
      </c>
      <c r="Q52" s="414"/>
      <c r="R52" s="445">
        <v>785867</v>
      </c>
      <c r="S52" s="445">
        <v>44907</v>
      </c>
      <c r="T52" s="445">
        <v>522979</v>
      </c>
      <c r="U52" s="445">
        <v>949917</v>
      </c>
      <c r="V52" s="445">
        <v>190891</v>
      </c>
      <c r="W52" s="445">
        <v>340110</v>
      </c>
      <c r="X52" s="467">
        <v>142127</v>
      </c>
      <c r="Y52" s="467">
        <v>254608</v>
      </c>
      <c r="Z52" s="467">
        <v>169757</v>
      </c>
      <c r="AA52" s="467">
        <v>283049</v>
      </c>
      <c r="AB52" s="467">
        <v>156599</v>
      </c>
      <c r="AC52" s="467">
        <v>216701</v>
      </c>
      <c r="AD52" s="466">
        <v>2240609</v>
      </c>
      <c r="AE52" s="430">
        <v>2013</v>
      </c>
    </row>
    <row r="53" spans="1:31" s="386" customFormat="1" ht="15" customHeight="1" x14ac:dyDescent="0.15">
      <c r="A53" s="429"/>
      <c r="B53" s="428"/>
      <c r="C53" s="452"/>
      <c r="D53" s="465" t="s">
        <v>226</v>
      </c>
      <c r="E53" s="464">
        <v>4272463</v>
      </c>
      <c r="F53" s="463" t="s">
        <v>238</v>
      </c>
      <c r="G53" s="424"/>
      <c r="H53" s="462">
        <v>677643</v>
      </c>
      <c r="I53" s="460">
        <v>193740</v>
      </c>
      <c r="J53" s="459">
        <v>351333</v>
      </c>
      <c r="K53" s="460">
        <v>281251</v>
      </c>
      <c r="L53" s="460">
        <v>436639</v>
      </c>
      <c r="M53" s="460">
        <v>299973</v>
      </c>
      <c r="N53" s="460">
        <v>87956</v>
      </c>
      <c r="O53" s="460">
        <v>49971</v>
      </c>
      <c r="P53" s="460">
        <v>509200</v>
      </c>
      <c r="Q53" s="461"/>
      <c r="R53" s="460">
        <v>188896</v>
      </c>
      <c r="S53" s="460">
        <v>14033</v>
      </c>
      <c r="T53" s="460">
        <v>103524</v>
      </c>
      <c r="U53" s="460">
        <v>203688</v>
      </c>
      <c r="V53" s="460">
        <v>38878</v>
      </c>
      <c r="W53" s="460">
        <v>54868</v>
      </c>
      <c r="X53" s="459">
        <v>25756</v>
      </c>
      <c r="Y53" s="459">
        <v>40757</v>
      </c>
      <c r="Z53" s="459">
        <v>44571</v>
      </c>
      <c r="AA53" s="459">
        <v>93397</v>
      </c>
      <c r="AB53" s="459">
        <v>31035</v>
      </c>
      <c r="AC53" s="459">
        <v>52616</v>
      </c>
      <c r="AD53" s="458">
        <v>492738</v>
      </c>
      <c r="AE53" s="448"/>
    </row>
    <row r="54" spans="1:31" s="386" customFormat="1" ht="15" customHeight="1" x14ac:dyDescent="0.15">
      <c r="A54" s="441"/>
      <c r="B54" s="440">
        <v>26</v>
      </c>
      <c r="C54" s="439">
        <v>2014</v>
      </c>
      <c r="D54" s="438" t="s">
        <v>227</v>
      </c>
      <c r="E54" s="446">
        <v>23037276</v>
      </c>
      <c r="F54" s="445" t="s">
        <v>237</v>
      </c>
      <c r="G54" s="435">
        <v>63</v>
      </c>
      <c r="H54" s="446">
        <v>5246367</v>
      </c>
      <c r="I54" s="445">
        <v>1007480</v>
      </c>
      <c r="J54" s="445">
        <v>1706965</v>
      </c>
      <c r="K54" s="445">
        <v>1171069</v>
      </c>
      <c r="L54" s="445">
        <v>1734769</v>
      </c>
      <c r="M54" s="445">
        <v>1157562</v>
      </c>
      <c r="N54" s="445">
        <v>616726</v>
      </c>
      <c r="O54" s="445">
        <v>448610</v>
      </c>
      <c r="P54" s="445">
        <v>1994847</v>
      </c>
      <c r="Q54" s="414"/>
      <c r="R54" s="445">
        <v>938133</v>
      </c>
      <c r="S54" s="445">
        <v>57942</v>
      </c>
      <c r="T54" s="445">
        <v>663243</v>
      </c>
      <c r="U54" s="445">
        <v>984776</v>
      </c>
      <c r="V54" s="445">
        <v>367591</v>
      </c>
      <c r="W54" s="445">
        <v>448261</v>
      </c>
      <c r="X54" s="445">
        <v>229270</v>
      </c>
      <c r="Y54" s="445">
        <v>339473</v>
      </c>
      <c r="Z54" s="445">
        <v>273539</v>
      </c>
      <c r="AA54" s="445">
        <v>397271</v>
      </c>
      <c r="AB54" s="445">
        <v>176199</v>
      </c>
      <c r="AC54" s="445">
        <v>269420</v>
      </c>
      <c r="AD54" s="444">
        <v>2807763</v>
      </c>
      <c r="AE54" s="430">
        <v>2014</v>
      </c>
    </row>
    <row r="55" spans="1:31" s="386" customFormat="1" ht="15" customHeight="1" x14ac:dyDescent="0.15">
      <c r="A55" s="429"/>
      <c r="B55" s="428"/>
      <c r="C55" s="452"/>
      <c r="D55" s="457" t="s">
        <v>226</v>
      </c>
      <c r="E55" s="455">
        <v>5175648</v>
      </c>
      <c r="F55" s="456" t="s">
        <v>236</v>
      </c>
      <c r="G55" s="424"/>
      <c r="H55" s="455">
        <v>1067980</v>
      </c>
      <c r="I55" s="454">
        <v>199873</v>
      </c>
      <c r="J55" s="454">
        <v>428644</v>
      </c>
      <c r="K55" s="454">
        <v>282127</v>
      </c>
      <c r="L55" s="454">
        <v>536297</v>
      </c>
      <c r="M55" s="454">
        <v>336956</v>
      </c>
      <c r="N55" s="454">
        <v>101554</v>
      </c>
      <c r="O55" s="454">
        <v>56544</v>
      </c>
      <c r="P55" s="454">
        <v>446873</v>
      </c>
      <c r="Q55" s="403"/>
      <c r="R55" s="454">
        <v>222140</v>
      </c>
      <c r="S55" s="454">
        <v>25304</v>
      </c>
      <c r="T55" s="454">
        <v>128929</v>
      </c>
      <c r="U55" s="454">
        <v>222793</v>
      </c>
      <c r="V55" s="454">
        <v>70842</v>
      </c>
      <c r="W55" s="454">
        <v>70812</v>
      </c>
      <c r="X55" s="454">
        <v>43185</v>
      </c>
      <c r="Y55" s="454">
        <v>53581</v>
      </c>
      <c r="Z55" s="454">
        <v>77926</v>
      </c>
      <c r="AA55" s="454">
        <v>118643</v>
      </c>
      <c r="AB55" s="454">
        <v>30499</v>
      </c>
      <c r="AC55" s="454">
        <v>78261</v>
      </c>
      <c r="AD55" s="453">
        <v>575885</v>
      </c>
      <c r="AE55" s="448"/>
    </row>
    <row r="56" spans="1:31" s="386" customFormat="1" ht="15" customHeight="1" x14ac:dyDescent="0.15">
      <c r="A56" s="441"/>
      <c r="B56" s="440">
        <v>27</v>
      </c>
      <c r="C56" s="439">
        <v>2015</v>
      </c>
      <c r="D56" s="438" t="s">
        <v>227</v>
      </c>
      <c r="E56" s="446">
        <v>26001094</v>
      </c>
      <c r="F56" s="447" t="s">
        <v>235</v>
      </c>
      <c r="G56" s="435">
        <v>67</v>
      </c>
      <c r="H56" s="446">
        <v>5461324</v>
      </c>
      <c r="I56" s="445">
        <v>1993758</v>
      </c>
      <c r="J56" s="445">
        <v>2096060</v>
      </c>
      <c r="K56" s="445">
        <v>1357813</v>
      </c>
      <c r="L56" s="445">
        <v>1738336</v>
      </c>
      <c r="M56" s="445">
        <v>1162255</v>
      </c>
      <c r="N56" s="445">
        <v>705940</v>
      </c>
      <c r="O56" s="445">
        <v>669487</v>
      </c>
      <c r="P56" s="445">
        <v>1953507</v>
      </c>
      <c r="Q56" s="414"/>
      <c r="R56" s="445">
        <v>1238094</v>
      </c>
      <c r="S56" s="445">
        <v>90467</v>
      </c>
      <c r="T56" s="445">
        <v>737307</v>
      </c>
      <c r="U56" s="445">
        <v>939738</v>
      </c>
      <c r="V56" s="445">
        <v>524198</v>
      </c>
      <c r="W56" s="445">
        <v>504949</v>
      </c>
      <c r="X56" s="445">
        <v>303636</v>
      </c>
      <c r="Y56" s="445">
        <v>488188</v>
      </c>
      <c r="Z56" s="445">
        <v>381690</v>
      </c>
      <c r="AA56" s="445">
        <v>300286</v>
      </c>
      <c r="AB56" s="445">
        <v>212405</v>
      </c>
      <c r="AC56" s="445">
        <v>404921</v>
      </c>
      <c r="AD56" s="444">
        <v>2736735</v>
      </c>
      <c r="AE56" s="430">
        <v>2015</v>
      </c>
    </row>
    <row r="57" spans="1:31" s="386" customFormat="1" ht="15" customHeight="1" x14ac:dyDescent="0.15">
      <c r="A57" s="429"/>
      <c r="B57" s="428"/>
      <c r="C57" s="452"/>
      <c r="D57" s="426" t="s">
        <v>226</v>
      </c>
      <c r="E57" s="451">
        <v>6186823</v>
      </c>
      <c r="F57" s="425" t="s">
        <v>234</v>
      </c>
      <c r="G57" s="424"/>
      <c r="H57" s="451">
        <v>1335093</v>
      </c>
      <c r="I57" s="450">
        <v>397061</v>
      </c>
      <c r="J57" s="450">
        <v>533841</v>
      </c>
      <c r="K57" s="450">
        <v>332779</v>
      </c>
      <c r="L57" s="450">
        <v>553043</v>
      </c>
      <c r="M57" s="450">
        <v>333032</v>
      </c>
      <c r="N57" s="450">
        <v>120022</v>
      </c>
      <c r="O57" s="450">
        <v>89512</v>
      </c>
      <c r="P57" s="450">
        <v>439469</v>
      </c>
      <c r="Q57" s="403"/>
      <c r="R57" s="450">
        <v>303009</v>
      </c>
      <c r="S57" s="450">
        <v>35332</v>
      </c>
      <c r="T57" s="450">
        <v>129849</v>
      </c>
      <c r="U57" s="450">
        <v>260173</v>
      </c>
      <c r="V57" s="450">
        <v>110952</v>
      </c>
      <c r="W57" s="450">
        <v>86319</v>
      </c>
      <c r="X57" s="450">
        <v>70336</v>
      </c>
      <c r="Y57" s="450">
        <v>82684</v>
      </c>
      <c r="Z57" s="450">
        <v>111853</v>
      </c>
      <c r="AA57" s="450">
        <v>102551</v>
      </c>
      <c r="AB57" s="450">
        <v>39965</v>
      </c>
      <c r="AC57" s="450">
        <v>102376</v>
      </c>
      <c r="AD57" s="449">
        <v>617572</v>
      </c>
      <c r="AE57" s="448"/>
    </row>
    <row r="58" spans="1:31" s="386" customFormat="1" ht="15" customHeight="1" x14ac:dyDescent="0.15">
      <c r="A58" s="441"/>
      <c r="B58" s="440">
        <v>28</v>
      </c>
      <c r="C58" s="439">
        <v>2016</v>
      </c>
      <c r="D58" s="438" t="s">
        <v>227</v>
      </c>
      <c r="E58" s="446">
        <v>29910628</v>
      </c>
      <c r="F58" s="447" t="s">
        <v>233</v>
      </c>
      <c r="G58" s="435">
        <v>64</v>
      </c>
      <c r="H58" s="446">
        <v>6482298</v>
      </c>
      <c r="I58" s="445">
        <v>2362906</v>
      </c>
      <c r="J58" s="445">
        <v>2649040</v>
      </c>
      <c r="K58" s="445">
        <v>1634012</v>
      </c>
      <c r="L58" s="445">
        <v>1839340</v>
      </c>
      <c r="M58" s="445">
        <v>1411040</v>
      </c>
      <c r="N58" s="445">
        <v>741492</v>
      </c>
      <c r="O58" s="445">
        <v>1180981</v>
      </c>
      <c r="P58" s="445">
        <v>1931320</v>
      </c>
      <c r="Q58" s="414"/>
      <c r="R58" s="445">
        <v>1273251</v>
      </c>
      <c r="S58" s="445">
        <v>81790</v>
      </c>
      <c r="T58" s="445">
        <v>724021</v>
      </c>
      <c r="U58" s="445">
        <v>1045483</v>
      </c>
      <c r="V58" s="445">
        <v>573447</v>
      </c>
      <c r="W58" s="445">
        <v>586732</v>
      </c>
      <c r="X58" s="445">
        <v>356990</v>
      </c>
      <c r="Y58" s="445">
        <v>441592</v>
      </c>
      <c r="Z58" s="445">
        <v>366947</v>
      </c>
      <c r="AA58" s="445">
        <v>407699</v>
      </c>
      <c r="AB58" s="445">
        <v>236334</v>
      </c>
      <c r="AC58" s="445">
        <v>496106</v>
      </c>
      <c r="AD58" s="444">
        <v>3087807</v>
      </c>
      <c r="AE58" s="430">
        <v>2016</v>
      </c>
    </row>
    <row r="59" spans="1:31" s="386" customFormat="1" ht="15" customHeight="1" x14ac:dyDescent="0.15">
      <c r="A59" s="429"/>
      <c r="B59" s="428"/>
      <c r="C59" s="452"/>
      <c r="D59" s="443" t="s">
        <v>226</v>
      </c>
      <c r="E59" s="451">
        <v>6608480</v>
      </c>
      <c r="F59" s="425" t="s">
        <v>232</v>
      </c>
      <c r="G59" s="424"/>
      <c r="H59" s="451">
        <v>1410618</v>
      </c>
      <c r="I59" s="450">
        <v>497334</v>
      </c>
      <c r="J59" s="450">
        <v>542757</v>
      </c>
      <c r="K59" s="450">
        <v>401435</v>
      </c>
      <c r="L59" s="450">
        <v>574998</v>
      </c>
      <c r="M59" s="450">
        <v>369025</v>
      </c>
      <c r="N59" s="450">
        <v>118884</v>
      </c>
      <c r="O59" s="450">
        <v>142948</v>
      </c>
      <c r="P59" s="450">
        <v>448355</v>
      </c>
      <c r="Q59" s="403"/>
      <c r="R59" s="450">
        <v>261310</v>
      </c>
      <c r="S59" s="450">
        <v>34692</v>
      </c>
      <c r="T59" s="450">
        <v>133964</v>
      </c>
      <c r="U59" s="450">
        <v>258546</v>
      </c>
      <c r="V59" s="450">
        <v>119938</v>
      </c>
      <c r="W59" s="450">
        <v>108354</v>
      </c>
      <c r="X59" s="450">
        <v>67221</v>
      </c>
      <c r="Y59" s="450">
        <v>68547</v>
      </c>
      <c r="Z59" s="450">
        <v>103571</v>
      </c>
      <c r="AA59" s="450">
        <v>121070</v>
      </c>
      <c r="AB59" s="450">
        <v>59137</v>
      </c>
      <c r="AC59" s="450">
        <v>110987</v>
      </c>
      <c r="AD59" s="449">
        <v>654789</v>
      </c>
      <c r="AE59" s="448"/>
    </row>
    <row r="60" spans="1:31" s="386" customFormat="1" ht="15" customHeight="1" x14ac:dyDescent="0.15">
      <c r="A60" s="441"/>
      <c r="B60" s="440">
        <v>29</v>
      </c>
      <c r="C60" s="439">
        <v>2017</v>
      </c>
      <c r="D60" s="438" t="s">
        <v>227</v>
      </c>
      <c r="E60" s="446">
        <v>33564464</v>
      </c>
      <c r="F60" s="447" t="s">
        <v>231</v>
      </c>
      <c r="G60" s="435">
        <v>66</v>
      </c>
      <c r="H60" s="446">
        <v>8350376</v>
      </c>
      <c r="I60" s="445">
        <v>2916773</v>
      </c>
      <c r="J60" s="445">
        <v>2573233</v>
      </c>
      <c r="K60" s="445">
        <v>1879706</v>
      </c>
      <c r="L60" s="445">
        <v>1961352</v>
      </c>
      <c r="M60" s="445">
        <v>1660966</v>
      </c>
      <c r="N60" s="445">
        <v>706512</v>
      </c>
      <c r="O60" s="445">
        <v>1307678</v>
      </c>
      <c r="P60" s="445">
        <v>1784430</v>
      </c>
      <c r="Q60" s="414"/>
      <c r="R60" s="445">
        <v>1267842</v>
      </c>
      <c r="S60" s="445">
        <v>125723</v>
      </c>
      <c r="T60" s="445">
        <v>788890</v>
      </c>
      <c r="U60" s="445">
        <v>1369265</v>
      </c>
      <c r="V60" s="445">
        <v>663337</v>
      </c>
      <c r="W60" s="445">
        <v>592246</v>
      </c>
      <c r="X60" s="445">
        <v>464187</v>
      </c>
      <c r="Y60" s="445">
        <v>538705</v>
      </c>
      <c r="Z60" s="445">
        <v>360051</v>
      </c>
      <c r="AA60" s="445">
        <v>461968</v>
      </c>
      <c r="AB60" s="445">
        <v>251917</v>
      </c>
      <c r="AC60" s="445">
        <v>344984</v>
      </c>
      <c r="AD60" s="444">
        <v>3194323</v>
      </c>
      <c r="AE60" s="430">
        <v>2017</v>
      </c>
    </row>
    <row r="61" spans="1:31" s="386" customFormat="1" ht="15" customHeight="1" x14ac:dyDescent="0.15">
      <c r="A61" s="429"/>
      <c r="B61" s="428"/>
      <c r="C61" s="427"/>
      <c r="D61" s="443" t="s">
        <v>226</v>
      </c>
      <c r="E61" s="442">
        <v>7154665</v>
      </c>
      <c r="F61" s="425" t="s">
        <v>230</v>
      </c>
      <c r="G61" s="424"/>
      <c r="H61" s="442">
        <v>1575571</v>
      </c>
      <c r="I61" s="422">
        <v>636372</v>
      </c>
      <c r="J61" s="422">
        <v>533445</v>
      </c>
      <c r="K61" s="422">
        <v>477539</v>
      </c>
      <c r="L61" s="422">
        <v>588477</v>
      </c>
      <c r="M61" s="422">
        <v>399416</v>
      </c>
      <c r="N61" s="422">
        <v>115407</v>
      </c>
      <c r="O61" s="422">
        <v>153097</v>
      </c>
      <c r="P61" s="422">
        <v>416664</v>
      </c>
      <c r="Q61" s="403"/>
      <c r="R61" s="422">
        <v>275349</v>
      </c>
      <c r="S61" s="422">
        <v>37810</v>
      </c>
      <c r="T61" s="422">
        <v>149549</v>
      </c>
      <c r="U61" s="422">
        <v>333153</v>
      </c>
      <c r="V61" s="422">
        <v>121085</v>
      </c>
      <c r="W61" s="422">
        <v>106261</v>
      </c>
      <c r="X61" s="422">
        <v>84322</v>
      </c>
      <c r="Y61" s="422">
        <v>81779</v>
      </c>
      <c r="Z61" s="422">
        <v>106748</v>
      </c>
      <c r="AA61" s="422">
        <v>134210</v>
      </c>
      <c r="AB61" s="422">
        <v>58782</v>
      </c>
      <c r="AC61" s="422">
        <v>95665</v>
      </c>
      <c r="AD61" s="420">
        <v>673964</v>
      </c>
      <c r="AE61" s="419"/>
    </row>
    <row r="62" spans="1:31" s="386" customFormat="1" ht="15" customHeight="1" x14ac:dyDescent="0.15">
      <c r="A62" s="441"/>
      <c r="B62" s="440">
        <v>30</v>
      </c>
      <c r="C62" s="439">
        <v>2018</v>
      </c>
      <c r="D62" s="438" t="s">
        <v>227</v>
      </c>
      <c r="E62" s="437">
        <v>35546077</v>
      </c>
      <c r="F62" s="436" t="s">
        <v>229</v>
      </c>
      <c r="G62" s="435">
        <v>70</v>
      </c>
      <c r="H62" s="434">
        <v>8548799</v>
      </c>
      <c r="I62" s="432">
        <v>2962188</v>
      </c>
      <c r="J62" s="432">
        <v>2947628</v>
      </c>
      <c r="K62" s="432">
        <v>2454792</v>
      </c>
      <c r="L62" s="432">
        <v>1926255</v>
      </c>
      <c r="M62" s="432">
        <v>1640731</v>
      </c>
      <c r="N62" s="432">
        <v>889310</v>
      </c>
      <c r="O62" s="432">
        <v>1396287</v>
      </c>
      <c r="P62" s="433">
        <v>1650237</v>
      </c>
      <c r="Q62" s="414"/>
      <c r="R62" s="433">
        <v>1302761</v>
      </c>
      <c r="S62" s="432">
        <v>719982</v>
      </c>
      <c r="T62" s="432">
        <v>930821</v>
      </c>
      <c r="U62" s="432">
        <v>977560</v>
      </c>
      <c r="V62" s="432">
        <v>654606</v>
      </c>
      <c r="W62" s="432">
        <v>524086</v>
      </c>
      <c r="X62" s="432">
        <v>510786</v>
      </c>
      <c r="Y62" s="432">
        <v>558670</v>
      </c>
      <c r="Z62" s="432">
        <v>495358</v>
      </c>
      <c r="AA62" s="432">
        <v>367263</v>
      </c>
      <c r="AB62" s="432">
        <v>299909</v>
      </c>
      <c r="AC62" s="432">
        <v>417096</v>
      </c>
      <c r="AD62" s="431">
        <v>3370952</v>
      </c>
      <c r="AE62" s="430">
        <v>2018</v>
      </c>
    </row>
    <row r="63" spans="1:31" s="386" customFormat="1" ht="15" customHeight="1" x14ac:dyDescent="0.15">
      <c r="A63" s="429"/>
      <c r="B63" s="428"/>
      <c r="C63" s="427"/>
      <c r="D63" s="426" t="s">
        <v>226</v>
      </c>
      <c r="E63" s="423">
        <v>7726908</v>
      </c>
      <c r="F63" s="425" t="s">
        <v>228</v>
      </c>
      <c r="G63" s="424"/>
      <c r="H63" s="423">
        <v>1720725</v>
      </c>
      <c r="I63" s="421">
        <v>660372</v>
      </c>
      <c r="J63" s="421">
        <v>551725</v>
      </c>
      <c r="K63" s="421">
        <v>759833</v>
      </c>
      <c r="L63" s="421">
        <v>581218</v>
      </c>
      <c r="M63" s="421">
        <v>389645</v>
      </c>
      <c r="N63" s="421">
        <v>133390</v>
      </c>
      <c r="O63" s="421">
        <v>159302</v>
      </c>
      <c r="P63" s="422">
        <v>381108</v>
      </c>
      <c r="Q63" s="403"/>
      <c r="R63" s="422">
        <v>281919</v>
      </c>
      <c r="S63" s="421">
        <v>108063</v>
      </c>
      <c r="T63" s="421">
        <v>155352</v>
      </c>
      <c r="U63" s="421">
        <v>258826</v>
      </c>
      <c r="V63" s="421">
        <v>120685</v>
      </c>
      <c r="W63" s="421">
        <v>97016</v>
      </c>
      <c r="X63" s="421">
        <v>98877</v>
      </c>
      <c r="Y63" s="421">
        <v>81975</v>
      </c>
      <c r="Z63" s="421">
        <v>132467</v>
      </c>
      <c r="AA63" s="421">
        <v>121394</v>
      </c>
      <c r="AB63" s="421">
        <v>65824</v>
      </c>
      <c r="AC63" s="421">
        <v>130637</v>
      </c>
      <c r="AD63" s="420">
        <v>736555</v>
      </c>
      <c r="AE63" s="419"/>
    </row>
    <row r="64" spans="1:31" s="386" customFormat="1" ht="15" customHeight="1" x14ac:dyDescent="0.15">
      <c r="A64" s="410" t="s">
        <v>26</v>
      </c>
      <c r="B64" s="409" t="s">
        <v>195</v>
      </c>
      <c r="C64" s="408">
        <v>2019</v>
      </c>
      <c r="D64" s="418" t="s">
        <v>227</v>
      </c>
      <c r="E64" s="417">
        <v>37101496</v>
      </c>
      <c r="F64" s="416">
        <v>1.0438000000000001</v>
      </c>
      <c r="G64" s="405">
        <v>71</v>
      </c>
      <c r="H64" s="415">
        <v>6181588</v>
      </c>
      <c r="I64" s="412">
        <v>3798131</v>
      </c>
      <c r="J64" s="412">
        <v>3047650</v>
      </c>
      <c r="K64" s="412">
        <v>2038495</v>
      </c>
      <c r="L64" s="412">
        <v>2036458</v>
      </c>
      <c r="M64" s="412">
        <v>1930328</v>
      </c>
      <c r="N64" s="412">
        <v>1792641</v>
      </c>
      <c r="O64" s="412">
        <v>1657195</v>
      </c>
      <c r="P64" s="413">
        <v>1648849</v>
      </c>
      <c r="Q64" s="414"/>
      <c r="R64" s="413">
        <v>1416199</v>
      </c>
      <c r="S64" s="412">
        <v>1355973</v>
      </c>
      <c r="T64" s="412">
        <v>1189765</v>
      </c>
      <c r="U64" s="412">
        <v>1015985</v>
      </c>
      <c r="V64" s="412">
        <v>775806</v>
      </c>
      <c r="W64" s="412">
        <v>617148</v>
      </c>
      <c r="X64" s="412">
        <v>613322</v>
      </c>
      <c r="Y64" s="412">
        <v>547250</v>
      </c>
      <c r="Z64" s="412">
        <v>476674</v>
      </c>
      <c r="AA64" s="412">
        <v>473176</v>
      </c>
      <c r="AB64" s="412">
        <v>355052</v>
      </c>
      <c r="AC64" s="412">
        <v>352263</v>
      </c>
      <c r="AD64" s="411">
        <v>3781548</v>
      </c>
      <c r="AE64" s="399">
        <v>2019</v>
      </c>
    </row>
    <row r="65" spans="1:31" s="386" customFormat="1" ht="15" customHeight="1" x14ac:dyDescent="0.15">
      <c r="A65" s="410"/>
      <c r="B65" s="409"/>
      <c r="C65" s="408"/>
      <c r="D65" s="407" t="s">
        <v>226</v>
      </c>
      <c r="E65" s="404">
        <v>7681355</v>
      </c>
      <c r="F65" s="406">
        <v>0.99409999999999998</v>
      </c>
      <c r="G65" s="405"/>
      <c r="H65" s="404">
        <v>1349721</v>
      </c>
      <c r="I65" s="401">
        <v>795095</v>
      </c>
      <c r="J65" s="401">
        <v>549002</v>
      </c>
      <c r="K65" s="401">
        <v>534246</v>
      </c>
      <c r="L65" s="401">
        <v>648356</v>
      </c>
      <c r="M65" s="401">
        <v>395509</v>
      </c>
      <c r="N65" s="401">
        <v>235038</v>
      </c>
      <c r="O65" s="401">
        <v>196037</v>
      </c>
      <c r="P65" s="402">
        <v>385252</v>
      </c>
      <c r="Q65" s="403"/>
      <c r="R65" s="402">
        <v>304666</v>
      </c>
      <c r="S65" s="401">
        <v>179985</v>
      </c>
      <c r="T65" s="401">
        <v>181469</v>
      </c>
      <c r="U65" s="401">
        <v>243862</v>
      </c>
      <c r="V65" s="401">
        <v>151742</v>
      </c>
      <c r="W65" s="401">
        <v>113468</v>
      </c>
      <c r="X65" s="401">
        <v>116593</v>
      </c>
      <c r="Y65" s="401">
        <v>86338</v>
      </c>
      <c r="Z65" s="401">
        <v>125033</v>
      </c>
      <c r="AA65" s="401">
        <v>131191</v>
      </c>
      <c r="AB65" s="401">
        <v>66450</v>
      </c>
      <c r="AC65" s="401">
        <v>95440</v>
      </c>
      <c r="AD65" s="400">
        <v>796862</v>
      </c>
      <c r="AE65" s="399"/>
    </row>
    <row r="66" spans="1:31" s="386" customFormat="1" ht="15" customHeight="1" thickBot="1" x14ac:dyDescent="0.2">
      <c r="A66" s="398"/>
      <c r="B66" s="397"/>
      <c r="C66" s="396"/>
      <c r="D66" s="395" t="s">
        <v>85</v>
      </c>
      <c r="E66" s="394">
        <f>E64/$E64*100</f>
        <v>100</v>
      </c>
      <c r="F66" s="393"/>
      <c r="G66" s="392"/>
      <c r="H66" s="391">
        <f>H64/$E64*100</f>
        <v>16.661290423437372</v>
      </c>
      <c r="I66" s="389">
        <f>I64/$E64*100</f>
        <v>10.237137068543005</v>
      </c>
      <c r="J66" s="389">
        <f>J64/$E64*100</f>
        <v>8.2143587956668913</v>
      </c>
      <c r="K66" s="389">
        <f>K64/$E64*100</f>
        <v>5.4943741352100739</v>
      </c>
      <c r="L66" s="389">
        <f>L64/$E64*100</f>
        <v>5.4888837905619763</v>
      </c>
      <c r="M66" s="389">
        <f>M64/$E64*100</f>
        <v>5.202830635185169</v>
      </c>
      <c r="N66" s="389">
        <f>N64/$E64*100</f>
        <v>4.8317216103630969</v>
      </c>
      <c r="O66" s="389">
        <f>O64/$E64*100</f>
        <v>4.466652773246663</v>
      </c>
      <c r="P66" s="389">
        <f>P64/$E64*100</f>
        <v>4.4441577234513669</v>
      </c>
      <c r="Q66" s="390"/>
      <c r="R66" s="389">
        <f>R64/$E64*100</f>
        <v>3.8170940600346683</v>
      </c>
      <c r="S66" s="389">
        <f>S64/$E64*100</f>
        <v>3.654766373841098</v>
      </c>
      <c r="T66" s="389">
        <f>T64/$E64*100</f>
        <v>3.2067844380183486</v>
      </c>
      <c r="U66" s="389">
        <f>U64/$E64*100</f>
        <v>2.7383936216480329</v>
      </c>
      <c r="V66" s="389">
        <f>V64/$E64*100</f>
        <v>2.0910369759753085</v>
      </c>
      <c r="W66" s="389">
        <f>W64/$E64*100</f>
        <v>1.6634046238998019</v>
      </c>
      <c r="X66" s="389">
        <f>X64/$E64*100</f>
        <v>1.6530923712617951</v>
      </c>
      <c r="Y66" s="389">
        <f>Y64/$E64*100</f>
        <v>1.4750079080369158</v>
      </c>
      <c r="Z66" s="389">
        <f>Z64/$E64*100</f>
        <v>1.2847837726004363</v>
      </c>
      <c r="AA66" s="389">
        <f>AA64/$E64*100</f>
        <v>1.2753555813490647</v>
      </c>
      <c r="AB66" s="389">
        <f>AB64/$E64*100</f>
        <v>0.95697488855974977</v>
      </c>
      <c r="AC66" s="389">
        <f>AC64/$E64*100</f>
        <v>0.94945767146424509</v>
      </c>
      <c r="AD66" s="388">
        <f>AD64/$E64*100</f>
        <v>10.192440757644921</v>
      </c>
      <c r="AE66" s="387"/>
    </row>
    <row r="67" spans="1:31" ht="13.5" customHeight="1" x14ac:dyDescent="0.15">
      <c r="A67" s="77"/>
      <c r="B67" s="9"/>
      <c r="C67" s="385"/>
      <c r="D67" s="384"/>
      <c r="E67" s="384"/>
      <c r="F67" s="384"/>
      <c r="G67" s="384"/>
      <c r="H67" s="383"/>
      <c r="I67" s="383"/>
      <c r="J67" s="383"/>
      <c r="K67" s="383"/>
      <c r="L67" s="383"/>
      <c r="M67" s="383"/>
      <c r="N67" s="383"/>
      <c r="O67" s="383"/>
      <c r="P67" s="383"/>
      <c r="Q67" s="383"/>
      <c r="R67" s="383"/>
      <c r="S67" s="383"/>
      <c r="T67" s="383"/>
      <c r="U67" s="383"/>
      <c r="V67" s="383"/>
      <c r="W67" s="383"/>
      <c r="X67" s="383"/>
      <c r="Y67" s="383"/>
      <c r="Z67" s="383"/>
      <c r="AA67" s="383"/>
      <c r="AB67" s="383"/>
      <c r="AC67" s="383"/>
      <c r="AD67" s="383"/>
    </row>
    <row r="68" spans="1:31" s="7" customFormat="1" ht="13.5" customHeight="1" x14ac:dyDescent="0.4">
      <c r="A68" s="382" t="s">
        <v>225</v>
      </c>
      <c r="B68" s="381" t="s">
        <v>224</v>
      </c>
      <c r="C68" s="381"/>
      <c r="D68" s="381"/>
      <c r="E68" s="381"/>
      <c r="F68" s="381"/>
      <c r="G68" s="381"/>
      <c r="H68" s="381"/>
      <c r="I68" s="381"/>
      <c r="J68" s="381"/>
      <c r="K68" s="381" t="s">
        <v>223</v>
      </c>
      <c r="L68" s="381"/>
      <c r="M68" s="381"/>
      <c r="N68" s="381"/>
      <c r="O68" s="381"/>
      <c r="P68" s="381"/>
      <c r="R68" s="207"/>
      <c r="S68" s="7" t="s">
        <v>222</v>
      </c>
      <c r="AA68" s="207"/>
      <c r="AB68" s="207"/>
      <c r="AC68" s="207"/>
      <c r="AD68" s="207"/>
    </row>
    <row r="69" spans="1:31" s="7" customFormat="1" ht="13.5" customHeight="1" x14ac:dyDescent="0.4">
      <c r="A69" s="380"/>
      <c r="C69" s="379"/>
      <c r="D69" s="207"/>
      <c r="E69" s="207"/>
      <c r="F69" s="207"/>
      <c r="G69" s="207"/>
      <c r="H69" s="207"/>
      <c r="I69" s="207"/>
      <c r="J69" s="207"/>
      <c r="K69" s="207"/>
      <c r="L69" s="207"/>
      <c r="M69" s="207"/>
      <c r="N69" s="207"/>
      <c r="O69" s="207"/>
      <c r="P69" s="207"/>
      <c r="Q69" s="207"/>
      <c r="R69" s="207"/>
      <c r="S69" s="207"/>
      <c r="T69" s="207"/>
      <c r="U69" s="207"/>
      <c r="V69" s="207"/>
      <c r="W69" s="207"/>
      <c r="X69" s="207"/>
      <c r="Y69" s="207"/>
      <c r="Z69" s="207"/>
      <c r="AA69" s="207"/>
      <c r="AB69" s="207"/>
      <c r="AC69" s="207"/>
      <c r="AD69" s="207"/>
    </row>
    <row r="70" spans="1:31" s="7" customFormat="1" ht="13.5" customHeight="1" x14ac:dyDescent="0.4">
      <c r="K70" s="207"/>
      <c r="L70" s="207"/>
      <c r="M70" s="207"/>
      <c r="N70" s="207"/>
      <c r="O70" s="207"/>
    </row>
  </sheetData>
  <mergeCells count="160">
    <mergeCell ref="A60:A61"/>
    <mergeCell ref="B60:B61"/>
    <mergeCell ref="C60:C61"/>
    <mergeCell ref="G60:G61"/>
    <mergeCell ref="A64:A66"/>
    <mergeCell ref="B64:B66"/>
    <mergeCell ref="C64:C66"/>
    <mergeCell ref="G64:G66"/>
    <mergeCell ref="A62:A63"/>
    <mergeCell ref="A56:A57"/>
    <mergeCell ref="B56:B57"/>
    <mergeCell ref="C56:C57"/>
    <mergeCell ref="G56:G57"/>
    <mergeCell ref="A58:A59"/>
    <mergeCell ref="A54:A55"/>
    <mergeCell ref="B54:B55"/>
    <mergeCell ref="C54:C55"/>
    <mergeCell ref="G54:G55"/>
    <mergeCell ref="B62:B63"/>
    <mergeCell ref="C62:C63"/>
    <mergeCell ref="G62:G63"/>
    <mergeCell ref="B58:B59"/>
    <mergeCell ref="C58:C59"/>
    <mergeCell ref="G58:G59"/>
    <mergeCell ref="A50:A51"/>
    <mergeCell ref="B50:B51"/>
    <mergeCell ref="C50:C51"/>
    <mergeCell ref="G50:G51"/>
    <mergeCell ref="A52:A53"/>
    <mergeCell ref="B52:B53"/>
    <mergeCell ref="C52:C53"/>
    <mergeCell ref="G52:G53"/>
    <mergeCell ref="A46:A47"/>
    <mergeCell ref="B46:B47"/>
    <mergeCell ref="C46:C47"/>
    <mergeCell ref="G46:G47"/>
    <mergeCell ref="A48:A49"/>
    <mergeCell ref="B48:B49"/>
    <mergeCell ref="C48:C49"/>
    <mergeCell ref="G48:G49"/>
    <mergeCell ref="A42:A43"/>
    <mergeCell ref="B42:B43"/>
    <mergeCell ref="C42:C43"/>
    <mergeCell ref="G42:G43"/>
    <mergeCell ref="A44:A45"/>
    <mergeCell ref="B44:B45"/>
    <mergeCell ref="C44:C45"/>
    <mergeCell ref="G44:G45"/>
    <mergeCell ref="A38:A39"/>
    <mergeCell ref="B38:B39"/>
    <mergeCell ref="C38:C39"/>
    <mergeCell ref="G38:G39"/>
    <mergeCell ref="A40:A41"/>
    <mergeCell ref="B40:B41"/>
    <mergeCell ref="C40:C41"/>
    <mergeCell ref="G40:G41"/>
    <mergeCell ref="A34:A35"/>
    <mergeCell ref="B34:B35"/>
    <mergeCell ref="C34:C35"/>
    <mergeCell ref="G34:G35"/>
    <mergeCell ref="A36:A37"/>
    <mergeCell ref="B36:B37"/>
    <mergeCell ref="C36:C37"/>
    <mergeCell ref="G36:G37"/>
    <mergeCell ref="A30:A31"/>
    <mergeCell ref="B30:B31"/>
    <mergeCell ref="C30:C31"/>
    <mergeCell ref="G30:G31"/>
    <mergeCell ref="A32:A33"/>
    <mergeCell ref="B32:B33"/>
    <mergeCell ref="C32:C33"/>
    <mergeCell ref="G32:G33"/>
    <mergeCell ref="A26:A27"/>
    <mergeCell ref="B26:B27"/>
    <mergeCell ref="C26:C27"/>
    <mergeCell ref="G26:G27"/>
    <mergeCell ref="A28:A29"/>
    <mergeCell ref="B28:B29"/>
    <mergeCell ref="C28:C29"/>
    <mergeCell ref="G28:G29"/>
    <mergeCell ref="A22:A23"/>
    <mergeCell ref="B22:B23"/>
    <mergeCell ref="C22:C23"/>
    <mergeCell ref="G22:G23"/>
    <mergeCell ref="A24:A25"/>
    <mergeCell ref="B24:B25"/>
    <mergeCell ref="C24:C25"/>
    <mergeCell ref="G24:G25"/>
    <mergeCell ref="A18:A19"/>
    <mergeCell ref="B18:B19"/>
    <mergeCell ref="C18:C19"/>
    <mergeCell ref="G18:G19"/>
    <mergeCell ref="A20:A21"/>
    <mergeCell ref="B20:B21"/>
    <mergeCell ref="C20:C21"/>
    <mergeCell ref="G20:G21"/>
    <mergeCell ref="A14:A15"/>
    <mergeCell ref="B14:B15"/>
    <mergeCell ref="C14:C15"/>
    <mergeCell ref="G14:G15"/>
    <mergeCell ref="A16:A17"/>
    <mergeCell ref="B16:B17"/>
    <mergeCell ref="C16:C17"/>
    <mergeCell ref="G16:G17"/>
    <mergeCell ref="A10:A11"/>
    <mergeCell ref="B10:B11"/>
    <mergeCell ref="C10:C11"/>
    <mergeCell ref="G10:G11"/>
    <mergeCell ref="A12:A13"/>
    <mergeCell ref="B12:B13"/>
    <mergeCell ref="C12:C13"/>
    <mergeCell ref="G12:G13"/>
    <mergeCell ref="A6:A7"/>
    <mergeCell ref="B6:B7"/>
    <mergeCell ref="C6:C7"/>
    <mergeCell ref="G6:G7"/>
    <mergeCell ref="A8:A9"/>
    <mergeCell ref="B8:B9"/>
    <mergeCell ref="C8:C9"/>
    <mergeCell ref="G8:G9"/>
    <mergeCell ref="AA2:AD2"/>
    <mergeCell ref="A3:D3"/>
    <mergeCell ref="A4:A5"/>
    <mergeCell ref="B4:B5"/>
    <mergeCell ref="C4:C5"/>
    <mergeCell ref="G4:G5"/>
    <mergeCell ref="AE4:AE5"/>
    <mergeCell ref="AE6:AE7"/>
    <mergeCell ref="AE8:AE9"/>
    <mergeCell ref="AE10:AE11"/>
    <mergeCell ref="AE12:AE13"/>
    <mergeCell ref="AE14:AE15"/>
    <mergeCell ref="AE16:AE17"/>
    <mergeCell ref="AE18:AE19"/>
    <mergeCell ref="AE20:AE21"/>
    <mergeCell ref="AE22:AE23"/>
    <mergeCell ref="AE24:AE25"/>
    <mergeCell ref="AE26:AE27"/>
    <mergeCell ref="AE28:AE29"/>
    <mergeCell ref="AE30:AE31"/>
    <mergeCell ref="AE32:AE33"/>
    <mergeCell ref="AE34:AE35"/>
    <mergeCell ref="AE36:AE37"/>
    <mergeCell ref="AE38:AE39"/>
    <mergeCell ref="AE40:AE41"/>
    <mergeCell ref="AE42:AE43"/>
    <mergeCell ref="AE44:AE45"/>
    <mergeCell ref="AE46:AE47"/>
    <mergeCell ref="AE48:AE49"/>
    <mergeCell ref="AE50:AE51"/>
    <mergeCell ref="AE64:AE66"/>
    <mergeCell ref="A1:P1"/>
    <mergeCell ref="K68:P68"/>
    <mergeCell ref="B68:J68"/>
    <mergeCell ref="AE52:AE53"/>
    <mergeCell ref="AE54:AE55"/>
    <mergeCell ref="AE56:AE57"/>
    <mergeCell ref="AE58:AE59"/>
    <mergeCell ref="AE60:AE61"/>
    <mergeCell ref="AE62:AE63"/>
  </mergeCells>
  <phoneticPr fontId="1"/>
  <pageMargins left="0.7" right="0.7" top="0.75" bottom="0.75" header="0.3" footer="0.3"/>
  <pageSetup paperSize="9" scale="70" orientation="portrait" r:id="rId1"/>
  <rowBreaks count="1" manualBreakCount="1">
    <brk id="68" max="30" man="1"/>
  </rowBreaks>
  <colBreaks count="1" manualBreakCount="1">
    <brk id="16" max="67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2E3B25-026D-4D91-A974-FB406DBBF978}">
  <dimension ref="A1:R53"/>
  <sheetViews>
    <sheetView zoomScaleNormal="100" workbookViewId="0">
      <selection sqref="A1:R1"/>
    </sheetView>
  </sheetViews>
  <sheetFormatPr defaultRowHeight="13.5" x14ac:dyDescent="0.15"/>
  <cols>
    <col min="1" max="1" width="4" style="6" customWidth="1"/>
    <col min="2" max="2" width="2.625" style="6" customWidth="1"/>
    <col min="3" max="3" width="4.5" style="6" bestFit="1" customWidth="1"/>
    <col min="4" max="4" width="9.5" style="6" bestFit="1" customWidth="1"/>
    <col min="5" max="5" width="7.875" style="6" bestFit="1" customWidth="1"/>
    <col min="6" max="6" width="8.5" style="6" customWidth="1"/>
    <col min="7" max="8" width="6" style="6" bestFit="1" customWidth="1"/>
    <col min="9" max="9" width="6.125" style="6" customWidth="1"/>
    <col min="10" max="10" width="7.875" style="6" bestFit="1" customWidth="1"/>
    <col min="11" max="11" width="6" style="6" bestFit="1" customWidth="1"/>
    <col min="12" max="12" width="7" style="6" customWidth="1"/>
    <col min="13" max="13" width="7.75" style="6" customWidth="1"/>
    <col min="14" max="14" width="6.25" style="6" customWidth="1"/>
    <col min="15" max="15" width="7.625" style="6" customWidth="1"/>
    <col min="16" max="16" width="7.875" style="6" bestFit="1" customWidth="1"/>
    <col min="17" max="18" width="6.75" style="6" customWidth="1"/>
    <col min="19" max="16384" width="9" style="6"/>
  </cols>
  <sheetData>
    <row r="1" spans="1:18" ht="24" x14ac:dyDescent="0.25">
      <c r="A1" s="615" t="s">
        <v>393</v>
      </c>
      <c r="B1" s="615"/>
      <c r="C1" s="615"/>
      <c r="D1" s="615"/>
      <c r="E1" s="615"/>
      <c r="F1" s="615"/>
      <c r="G1" s="615"/>
      <c r="H1" s="615"/>
      <c r="I1" s="615"/>
      <c r="J1" s="615"/>
      <c r="K1" s="615"/>
      <c r="L1" s="615"/>
      <c r="M1" s="615"/>
      <c r="N1" s="615"/>
      <c r="O1" s="615"/>
      <c r="P1" s="615"/>
      <c r="Q1" s="615"/>
      <c r="R1" s="615"/>
    </row>
    <row r="2" spans="1:18" ht="19.5" thickBot="1" x14ac:dyDescent="0.25">
      <c r="A2" s="613"/>
      <c r="B2" s="613"/>
      <c r="C2" s="613"/>
      <c r="D2" s="613"/>
      <c r="E2" s="613"/>
      <c r="F2" s="613"/>
      <c r="G2" s="613"/>
      <c r="H2" s="613"/>
      <c r="I2" s="613"/>
      <c r="J2" s="613"/>
      <c r="K2" s="613"/>
      <c r="L2" s="613"/>
      <c r="M2" s="613"/>
      <c r="N2" s="613"/>
      <c r="O2" s="613"/>
      <c r="P2" s="613"/>
      <c r="Q2" s="614"/>
      <c r="R2" s="613"/>
    </row>
    <row r="3" spans="1:18" ht="13.5" customHeight="1" x14ac:dyDescent="0.15">
      <c r="A3" s="612" t="s">
        <v>353</v>
      </c>
      <c r="B3" s="197"/>
      <c r="C3" s="611"/>
      <c r="D3" s="610"/>
      <c r="E3" s="609" t="s">
        <v>352</v>
      </c>
      <c r="F3" s="608"/>
      <c r="G3" s="607" t="s">
        <v>351</v>
      </c>
      <c r="H3" s="534"/>
      <c r="I3" s="533"/>
      <c r="J3" s="602" t="s">
        <v>350</v>
      </c>
      <c r="K3" s="606" t="s">
        <v>349</v>
      </c>
      <c r="L3" s="605"/>
      <c r="M3" s="604"/>
      <c r="N3" s="603" t="s">
        <v>348</v>
      </c>
      <c r="O3" s="602" t="s">
        <v>347</v>
      </c>
      <c r="P3" s="601" t="s">
        <v>346</v>
      </c>
      <c r="Q3" s="600" t="s">
        <v>345</v>
      </c>
      <c r="R3" s="599" t="s">
        <v>344</v>
      </c>
    </row>
    <row r="4" spans="1:18" x14ac:dyDescent="0.15">
      <c r="A4" s="598"/>
      <c r="B4" s="597"/>
      <c r="C4" s="596"/>
      <c r="D4" s="166" t="s">
        <v>343</v>
      </c>
      <c r="E4" s="595" t="s">
        <v>342</v>
      </c>
      <c r="F4" s="594" t="s">
        <v>341</v>
      </c>
      <c r="G4" s="592" t="s">
        <v>340</v>
      </c>
      <c r="H4" s="592" t="s">
        <v>339</v>
      </c>
      <c r="I4" s="591" t="s">
        <v>107</v>
      </c>
      <c r="J4" s="593" t="s">
        <v>337</v>
      </c>
      <c r="K4" s="592" t="s">
        <v>340</v>
      </c>
      <c r="L4" s="592" t="s">
        <v>339</v>
      </c>
      <c r="M4" s="591" t="s">
        <v>107</v>
      </c>
      <c r="N4" s="590" t="s">
        <v>338</v>
      </c>
      <c r="O4" s="589" t="s">
        <v>337</v>
      </c>
      <c r="P4" s="588"/>
      <c r="Q4" s="587"/>
      <c r="R4" s="586"/>
    </row>
    <row r="5" spans="1:18" x14ac:dyDescent="0.15">
      <c r="A5" s="585"/>
      <c r="B5" s="188"/>
      <c r="C5" s="584"/>
      <c r="D5" s="182" t="s">
        <v>336</v>
      </c>
      <c r="E5" s="583"/>
      <c r="F5" s="582" t="s">
        <v>335</v>
      </c>
      <c r="G5" s="577"/>
      <c r="H5" s="577"/>
      <c r="I5" s="580" t="s">
        <v>334</v>
      </c>
      <c r="J5" s="581" t="s">
        <v>333</v>
      </c>
      <c r="K5" s="577"/>
      <c r="L5" s="577"/>
      <c r="M5" s="580" t="s">
        <v>332</v>
      </c>
      <c r="N5" s="579" t="s">
        <v>331</v>
      </c>
      <c r="O5" s="578" t="s">
        <v>330</v>
      </c>
      <c r="P5" s="577"/>
      <c r="Q5" s="576"/>
      <c r="R5" s="575"/>
    </row>
    <row r="6" spans="1:18" ht="21" customHeight="1" x14ac:dyDescent="0.15">
      <c r="A6" s="569" t="s">
        <v>329</v>
      </c>
      <c r="B6" s="166">
        <v>59</v>
      </c>
      <c r="C6" s="539">
        <v>1984</v>
      </c>
      <c r="D6" s="537">
        <v>1201122</v>
      </c>
      <c r="E6" s="537">
        <v>181385</v>
      </c>
      <c r="F6" s="555">
        <v>226700</v>
      </c>
      <c r="G6" s="559" t="s">
        <v>327</v>
      </c>
      <c r="H6" s="559" t="s">
        <v>327</v>
      </c>
      <c r="I6" s="545">
        <v>4654</v>
      </c>
      <c r="J6" s="545">
        <f>F6+I6</f>
        <v>231354</v>
      </c>
      <c r="K6" s="559" t="s">
        <v>326</v>
      </c>
      <c r="L6" s="559" t="s">
        <v>326</v>
      </c>
      <c r="M6" s="559" t="s">
        <v>327</v>
      </c>
      <c r="N6" s="574" t="s">
        <v>327</v>
      </c>
      <c r="O6" s="545">
        <v>181276</v>
      </c>
      <c r="P6" s="537">
        <v>204698</v>
      </c>
      <c r="Q6" s="545">
        <v>76837</v>
      </c>
      <c r="R6" s="573" t="s">
        <v>327</v>
      </c>
    </row>
    <row r="7" spans="1:18" ht="21" customHeight="1" x14ac:dyDescent="0.15">
      <c r="A7" s="178"/>
      <c r="B7" s="182">
        <f>B6+1</f>
        <v>60</v>
      </c>
      <c r="C7" s="566">
        <f>C6+1</f>
        <v>1985</v>
      </c>
      <c r="D7" s="541">
        <v>1186442</v>
      </c>
      <c r="E7" s="541">
        <v>179637</v>
      </c>
      <c r="F7" s="450">
        <v>224500</v>
      </c>
      <c r="G7" s="559" t="s">
        <v>327</v>
      </c>
      <c r="H7" s="559" t="s">
        <v>327</v>
      </c>
      <c r="I7" s="543">
        <v>5004</v>
      </c>
      <c r="J7" s="543">
        <f>F7+I7</f>
        <v>229504</v>
      </c>
      <c r="K7" s="565" t="s">
        <v>326</v>
      </c>
      <c r="L7" s="565" t="s">
        <v>326</v>
      </c>
      <c r="M7" s="565" t="s">
        <v>327</v>
      </c>
      <c r="N7" s="572" t="s">
        <v>327</v>
      </c>
      <c r="O7" s="543">
        <v>178498</v>
      </c>
      <c r="P7" s="541">
        <v>203114</v>
      </c>
      <c r="Q7" s="543">
        <v>78983</v>
      </c>
      <c r="R7" s="571" t="s">
        <v>327</v>
      </c>
    </row>
    <row r="8" spans="1:18" ht="21" customHeight="1" x14ac:dyDescent="0.15">
      <c r="A8" s="157"/>
      <c r="B8" s="166">
        <f>B7+1</f>
        <v>61</v>
      </c>
      <c r="C8" s="539">
        <f>C7+1</f>
        <v>1986</v>
      </c>
      <c r="D8" s="537">
        <v>1199194</v>
      </c>
      <c r="E8" s="537">
        <v>183203</v>
      </c>
      <c r="F8" s="555">
        <v>229000</v>
      </c>
      <c r="G8" s="562" t="s">
        <v>327</v>
      </c>
      <c r="H8" s="562" t="s">
        <v>327</v>
      </c>
      <c r="I8" s="545">
        <v>5054</v>
      </c>
      <c r="J8" s="545">
        <f>F8+I8</f>
        <v>234054</v>
      </c>
      <c r="K8" s="559" t="s">
        <v>326</v>
      </c>
      <c r="L8" s="559" t="s">
        <v>326</v>
      </c>
      <c r="M8" s="545">
        <v>168408</v>
      </c>
      <c r="N8" s="568">
        <v>10332</v>
      </c>
      <c r="O8" s="545">
        <f>SUM(M8:N8)</f>
        <v>178740</v>
      </c>
      <c r="P8" s="537">
        <v>205830</v>
      </c>
      <c r="Q8" s="545">
        <v>78887</v>
      </c>
      <c r="R8" s="567">
        <v>8343</v>
      </c>
    </row>
    <row r="9" spans="1:18" ht="21" customHeight="1" x14ac:dyDescent="0.15">
      <c r="A9" s="157"/>
      <c r="B9" s="166">
        <f>B8+1</f>
        <v>62</v>
      </c>
      <c r="C9" s="539">
        <f>C8+1</f>
        <v>1987</v>
      </c>
      <c r="D9" s="537">
        <v>1195286</v>
      </c>
      <c r="E9" s="537">
        <v>154872</v>
      </c>
      <c r="F9" s="555">
        <v>193600</v>
      </c>
      <c r="G9" s="559" t="s">
        <v>327</v>
      </c>
      <c r="H9" s="559" t="s">
        <v>327</v>
      </c>
      <c r="I9" s="570">
        <v>5350</v>
      </c>
      <c r="J9" s="545">
        <f>F9+I9</f>
        <v>198950</v>
      </c>
      <c r="K9" s="559" t="s">
        <v>326</v>
      </c>
      <c r="L9" s="559" t="s">
        <v>326</v>
      </c>
      <c r="M9" s="545">
        <v>154727</v>
      </c>
      <c r="N9" s="568">
        <v>14800</v>
      </c>
      <c r="O9" s="545">
        <f>SUM(M9:N9)</f>
        <v>169527</v>
      </c>
      <c r="P9" s="537">
        <v>190466</v>
      </c>
      <c r="Q9" s="545">
        <v>54577</v>
      </c>
      <c r="R9" s="567">
        <v>8090</v>
      </c>
    </row>
    <row r="10" spans="1:18" ht="21" customHeight="1" x14ac:dyDescent="0.15">
      <c r="A10" s="157"/>
      <c r="B10" s="166">
        <f>B9+1</f>
        <v>63</v>
      </c>
      <c r="C10" s="539">
        <f>C9+1</f>
        <v>1988</v>
      </c>
      <c r="D10" s="537">
        <v>1198200</v>
      </c>
      <c r="E10" s="537">
        <v>186030</v>
      </c>
      <c r="F10" s="555">
        <v>232500</v>
      </c>
      <c r="G10" s="559" t="s">
        <v>327</v>
      </c>
      <c r="H10" s="559" t="s">
        <v>327</v>
      </c>
      <c r="I10" s="545">
        <v>5796</v>
      </c>
      <c r="J10" s="545">
        <f>F10+I10</f>
        <v>238296</v>
      </c>
      <c r="K10" s="559" t="s">
        <v>326</v>
      </c>
      <c r="L10" s="559" t="s">
        <v>326</v>
      </c>
      <c r="M10" s="545">
        <v>170324</v>
      </c>
      <c r="N10" s="568">
        <v>11984</v>
      </c>
      <c r="O10" s="545">
        <f>SUM(M10:N10)</f>
        <v>182308</v>
      </c>
      <c r="P10" s="537">
        <v>208273</v>
      </c>
      <c r="Q10" s="545">
        <v>78272</v>
      </c>
      <c r="R10" s="567">
        <v>8501</v>
      </c>
    </row>
    <row r="11" spans="1:18" ht="21" customHeight="1" x14ac:dyDescent="0.15">
      <c r="A11" s="569" t="s">
        <v>328</v>
      </c>
      <c r="B11" s="166" t="s">
        <v>46</v>
      </c>
      <c r="C11" s="539">
        <f>C10+1</f>
        <v>1989</v>
      </c>
      <c r="D11" s="537">
        <v>1197279</v>
      </c>
      <c r="E11" s="537">
        <v>185258</v>
      </c>
      <c r="F11" s="555">
        <v>231600</v>
      </c>
      <c r="G11" s="559" t="s">
        <v>327</v>
      </c>
      <c r="H11" s="559" t="s">
        <v>327</v>
      </c>
      <c r="I11" s="545">
        <v>10797</v>
      </c>
      <c r="J11" s="545">
        <f>F11+I11</f>
        <v>242397</v>
      </c>
      <c r="K11" s="559" t="s">
        <v>326</v>
      </c>
      <c r="L11" s="559" t="s">
        <v>326</v>
      </c>
      <c r="M11" s="545">
        <v>172889</v>
      </c>
      <c r="N11" s="568">
        <v>12684</v>
      </c>
      <c r="O11" s="545">
        <f>SUM(M11:N11)</f>
        <v>185573</v>
      </c>
      <c r="P11" s="537">
        <v>210843</v>
      </c>
      <c r="Q11" s="545">
        <v>76345</v>
      </c>
      <c r="R11" s="567">
        <v>8594</v>
      </c>
    </row>
    <row r="12" spans="1:18" ht="21" customHeight="1" x14ac:dyDescent="0.15">
      <c r="A12" s="178"/>
      <c r="B12" s="182">
        <v>2</v>
      </c>
      <c r="C12" s="566">
        <f>C11+1</f>
        <v>1990</v>
      </c>
      <c r="D12" s="541">
        <v>1176187</v>
      </c>
      <c r="E12" s="541">
        <v>174206</v>
      </c>
      <c r="F12" s="450">
        <v>217800</v>
      </c>
      <c r="G12" s="565" t="s">
        <v>327</v>
      </c>
      <c r="H12" s="565" t="s">
        <v>327</v>
      </c>
      <c r="I12" s="543">
        <v>23775</v>
      </c>
      <c r="J12" s="543">
        <f>F12+I12</f>
        <v>241575</v>
      </c>
      <c r="K12" s="565" t="s">
        <v>326</v>
      </c>
      <c r="L12" s="565" t="s">
        <v>326</v>
      </c>
      <c r="M12" s="543">
        <v>167409</v>
      </c>
      <c r="N12" s="564">
        <v>12088</v>
      </c>
      <c r="O12" s="543">
        <f>SUM(M12:N12)</f>
        <v>179497</v>
      </c>
      <c r="P12" s="541">
        <v>205900</v>
      </c>
      <c r="Q12" s="543">
        <v>75411</v>
      </c>
      <c r="R12" s="563">
        <v>9286</v>
      </c>
    </row>
    <row r="13" spans="1:18" ht="21" customHeight="1" x14ac:dyDescent="0.15">
      <c r="A13" s="157"/>
      <c r="B13" s="166">
        <f>B12+1</f>
        <v>3</v>
      </c>
      <c r="C13" s="539">
        <f>C12+1</f>
        <v>1991</v>
      </c>
      <c r="D13" s="537">
        <v>1175254</v>
      </c>
      <c r="E13" s="537">
        <v>178666</v>
      </c>
      <c r="F13" s="555">
        <v>223300</v>
      </c>
      <c r="G13" s="562" t="s">
        <v>327</v>
      </c>
      <c r="H13" s="562" t="s">
        <v>327</v>
      </c>
      <c r="I13" s="545">
        <v>22259</v>
      </c>
      <c r="J13" s="545">
        <f>F13+I13</f>
        <v>245559</v>
      </c>
      <c r="K13" s="559" t="s">
        <v>326</v>
      </c>
      <c r="L13" s="559" t="s">
        <v>326</v>
      </c>
      <c r="M13" s="545">
        <v>168205</v>
      </c>
      <c r="N13" s="568">
        <v>13620</v>
      </c>
      <c r="O13" s="545">
        <f>SUM(M13:N13)</f>
        <v>181825</v>
      </c>
      <c r="P13" s="537">
        <v>206308</v>
      </c>
      <c r="Q13" s="545">
        <v>72199</v>
      </c>
      <c r="R13" s="567">
        <v>9593</v>
      </c>
    </row>
    <row r="14" spans="1:18" ht="21" customHeight="1" x14ac:dyDescent="0.15">
      <c r="A14" s="157"/>
      <c r="B14" s="166">
        <f>B13+1</f>
        <v>4</v>
      </c>
      <c r="C14" s="539">
        <f>C13+1</f>
        <v>1992</v>
      </c>
      <c r="D14" s="537">
        <v>1183136</v>
      </c>
      <c r="E14" s="537">
        <v>184117</v>
      </c>
      <c r="F14" s="555">
        <v>230100</v>
      </c>
      <c r="G14" s="559" t="s">
        <v>327</v>
      </c>
      <c r="H14" s="559" t="s">
        <v>327</v>
      </c>
      <c r="I14" s="545">
        <v>25279</v>
      </c>
      <c r="J14" s="545">
        <f>F14+I14</f>
        <v>255379</v>
      </c>
      <c r="K14" s="559" t="s">
        <v>326</v>
      </c>
      <c r="L14" s="559" t="s">
        <v>326</v>
      </c>
      <c r="M14" s="545">
        <v>175673</v>
      </c>
      <c r="N14" s="568">
        <v>14884</v>
      </c>
      <c r="O14" s="545">
        <f>SUM(M14:N14)</f>
        <v>190557</v>
      </c>
      <c r="P14" s="537">
        <v>212651</v>
      </c>
      <c r="Q14" s="545">
        <v>71779</v>
      </c>
      <c r="R14" s="567">
        <v>9576</v>
      </c>
    </row>
    <row r="15" spans="1:18" ht="21" customHeight="1" x14ac:dyDescent="0.15">
      <c r="A15" s="157"/>
      <c r="B15" s="166">
        <f>B14+1</f>
        <v>5</v>
      </c>
      <c r="C15" s="539">
        <f>C14+1</f>
        <v>1993</v>
      </c>
      <c r="D15" s="537">
        <v>1166653</v>
      </c>
      <c r="E15" s="537">
        <v>182161</v>
      </c>
      <c r="F15" s="555">
        <v>227700</v>
      </c>
      <c r="G15" s="559" t="s">
        <v>327</v>
      </c>
      <c r="H15" s="559" t="s">
        <v>327</v>
      </c>
      <c r="I15" s="545">
        <v>22520</v>
      </c>
      <c r="J15" s="545">
        <f>F15+I15</f>
        <v>250220</v>
      </c>
      <c r="K15" s="559" t="s">
        <v>326</v>
      </c>
      <c r="L15" s="559" t="s">
        <v>326</v>
      </c>
      <c r="M15" s="545">
        <v>175308</v>
      </c>
      <c r="N15" s="568">
        <v>14517</v>
      </c>
      <c r="O15" s="545">
        <f>SUM(M15:N15)</f>
        <v>189825</v>
      </c>
      <c r="P15" s="537">
        <v>211237</v>
      </c>
      <c r="Q15" s="545">
        <v>69789</v>
      </c>
      <c r="R15" s="567">
        <v>9243</v>
      </c>
    </row>
    <row r="16" spans="1:18" ht="21" customHeight="1" x14ac:dyDescent="0.15">
      <c r="A16" s="157"/>
      <c r="B16" s="166">
        <f>B15+1</f>
        <v>6</v>
      </c>
      <c r="C16" s="539">
        <f>C15+1</f>
        <v>1994</v>
      </c>
      <c r="D16" s="537">
        <v>1140172</v>
      </c>
      <c r="E16" s="537">
        <v>173657</v>
      </c>
      <c r="F16" s="555">
        <v>217100</v>
      </c>
      <c r="G16" s="559" t="s">
        <v>327</v>
      </c>
      <c r="H16" s="559" t="s">
        <v>327</v>
      </c>
      <c r="I16" s="545">
        <v>21775</v>
      </c>
      <c r="J16" s="545">
        <f>F16+I16</f>
        <v>238875</v>
      </c>
      <c r="K16" s="559" t="s">
        <v>326</v>
      </c>
      <c r="L16" s="559" t="s">
        <v>326</v>
      </c>
      <c r="M16" s="545">
        <v>164557</v>
      </c>
      <c r="N16" s="568">
        <v>14959</v>
      </c>
      <c r="O16" s="545">
        <f>SUM(M16:N16)</f>
        <v>179516</v>
      </c>
      <c r="P16" s="537">
        <v>200413</v>
      </c>
      <c r="Q16" s="545">
        <v>63249</v>
      </c>
      <c r="R16" s="567">
        <v>9728</v>
      </c>
    </row>
    <row r="17" spans="1:18" ht="21" customHeight="1" x14ac:dyDescent="0.15">
      <c r="A17" s="178"/>
      <c r="B17" s="182">
        <f>B16+1</f>
        <v>7</v>
      </c>
      <c r="C17" s="566">
        <f>C16+1</f>
        <v>1995</v>
      </c>
      <c r="D17" s="541">
        <v>1122018</v>
      </c>
      <c r="E17" s="541">
        <v>170572</v>
      </c>
      <c r="F17" s="450">
        <v>213200</v>
      </c>
      <c r="G17" s="565" t="s">
        <v>327</v>
      </c>
      <c r="H17" s="565" t="s">
        <v>327</v>
      </c>
      <c r="I17" s="543">
        <v>26856</v>
      </c>
      <c r="J17" s="543">
        <f>F17+I17</f>
        <v>240056</v>
      </c>
      <c r="K17" s="565" t="s">
        <v>326</v>
      </c>
      <c r="L17" s="565" t="s">
        <v>326</v>
      </c>
      <c r="M17" s="543">
        <v>168379</v>
      </c>
      <c r="N17" s="564">
        <v>15236</v>
      </c>
      <c r="O17" s="543">
        <f>SUM(M17:N17)</f>
        <v>183615</v>
      </c>
      <c r="P17" s="541">
        <v>203152</v>
      </c>
      <c r="Q17" s="543">
        <v>60605</v>
      </c>
      <c r="R17" s="563">
        <v>9377</v>
      </c>
    </row>
    <row r="18" spans="1:18" ht="21" customHeight="1" x14ac:dyDescent="0.15">
      <c r="A18" s="157"/>
      <c r="B18" s="166">
        <f>B17+1</f>
        <v>8</v>
      </c>
      <c r="C18" s="539">
        <f>C17+1</f>
        <v>1996</v>
      </c>
      <c r="D18" s="537">
        <v>1123204</v>
      </c>
      <c r="E18" s="537">
        <v>170062</v>
      </c>
      <c r="F18" s="555">
        <v>212600</v>
      </c>
      <c r="G18" s="562" t="s">
        <v>327</v>
      </c>
      <c r="H18" s="562" t="s">
        <v>327</v>
      </c>
      <c r="I18" s="545">
        <v>26721</v>
      </c>
      <c r="J18" s="545">
        <f>F18+I18</f>
        <v>239321</v>
      </c>
      <c r="K18" s="559" t="s">
        <v>326</v>
      </c>
      <c r="L18" s="559" t="s">
        <v>326</v>
      </c>
      <c r="M18" s="545">
        <v>167069</v>
      </c>
      <c r="N18" s="568">
        <v>14236</v>
      </c>
      <c r="O18" s="545">
        <f>SUM(M18:N18)</f>
        <v>181305</v>
      </c>
      <c r="P18" s="537">
        <v>201872</v>
      </c>
      <c r="Q18" s="545">
        <v>59398</v>
      </c>
      <c r="R18" s="567">
        <v>9801</v>
      </c>
    </row>
    <row r="19" spans="1:18" ht="21" customHeight="1" x14ac:dyDescent="0.15">
      <c r="A19" s="157"/>
      <c r="B19" s="166">
        <f>B18+1</f>
        <v>9</v>
      </c>
      <c r="C19" s="539">
        <f>C18+1</f>
        <v>1997</v>
      </c>
      <c r="D19" s="537">
        <v>1095402</v>
      </c>
      <c r="E19" s="537">
        <v>167731</v>
      </c>
      <c r="F19" s="555">
        <v>209700</v>
      </c>
      <c r="G19" s="559" t="s">
        <v>327</v>
      </c>
      <c r="H19" s="559" t="s">
        <v>327</v>
      </c>
      <c r="I19" s="545">
        <v>26402</v>
      </c>
      <c r="J19" s="545">
        <f>F19+I19</f>
        <v>236102</v>
      </c>
      <c r="K19" s="559" t="s">
        <v>326</v>
      </c>
      <c r="L19" s="559" t="s">
        <v>326</v>
      </c>
      <c r="M19" s="545">
        <v>163920</v>
      </c>
      <c r="N19" s="568">
        <v>13770</v>
      </c>
      <c r="O19" s="545">
        <f>SUM(M19:N19)</f>
        <v>177690</v>
      </c>
      <c r="P19" s="537">
        <v>198686</v>
      </c>
      <c r="Q19" s="545">
        <v>58470</v>
      </c>
      <c r="R19" s="567">
        <v>9438</v>
      </c>
    </row>
    <row r="20" spans="1:18" ht="21" customHeight="1" x14ac:dyDescent="0.15">
      <c r="A20" s="157"/>
      <c r="B20" s="166">
        <f>B19+1</f>
        <v>10</v>
      </c>
      <c r="C20" s="539">
        <f>C19+1</f>
        <v>1998</v>
      </c>
      <c r="D20" s="537">
        <v>1067533</v>
      </c>
      <c r="E20" s="537">
        <v>157599</v>
      </c>
      <c r="F20" s="555">
        <v>197000</v>
      </c>
      <c r="G20" s="559" t="s">
        <v>327</v>
      </c>
      <c r="H20" s="559" t="s">
        <v>327</v>
      </c>
      <c r="I20" s="545">
        <v>26329</v>
      </c>
      <c r="J20" s="545">
        <f>F20+I20</f>
        <v>223329</v>
      </c>
      <c r="K20" s="559" t="s">
        <v>326</v>
      </c>
      <c r="L20" s="559" t="s">
        <v>326</v>
      </c>
      <c r="M20" s="545">
        <v>152635</v>
      </c>
      <c r="N20" s="568">
        <v>14570</v>
      </c>
      <c r="O20" s="545">
        <f>SUM(M20:N20)</f>
        <v>167205</v>
      </c>
      <c r="P20" s="537">
        <v>189888</v>
      </c>
      <c r="Q20" s="545">
        <v>56900</v>
      </c>
      <c r="R20" s="567">
        <v>9647</v>
      </c>
    </row>
    <row r="21" spans="1:18" ht="21" customHeight="1" x14ac:dyDescent="0.15">
      <c r="A21" s="157"/>
      <c r="B21" s="166">
        <f>B20+1</f>
        <v>11</v>
      </c>
      <c r="C21" s="539">
        <f>C20+1</f>
        <v>1999</v>
      </c>
      <c r="D21" s="537">
        <v>1045408</v>
      </c>
      <c r="E21" s="537">
        <v>154872</v>
      </c>
      <c r="F21" s="555">
        <v>193600</v>
      </c>
      <c r="G21" s="559" t="s">
        <v>327</v>
      </c>
      <c r="H21" s="559" t="s">
        <v>327</v>
      </c>
      <c r="I21" s="545">
        <v>29587</v>
      </c>
      <c r="J21" s="545">
        <f>F21+I21</f>
        <v>223187</v>
      </c>
      <c r="K21" s="559" t="s">
        <v>326</v>
      </c>
      <c r="L21" s="559" t="s">
        <v>326</v>
      </c>
      <c r="M21" s="545">
        <v>154727</v>
      </c>
      <c r="N21" s="568">
        <v>14800</v>
      </c>
      <c r="O21" s="545">
        <f>SUM(M21:N21)</f>
        <v>169527</v>
      </c>
      <c r="P21" s="537">
        <v>190466</v>
      </c>
      <c r="Q21" s="545">
        <v>54577</v>
      </c>
      <c r="R21" s="567">
        <v>10400</v>
      </c>
    </row>
    <row r="22" spans="1:18" ht="21" customHeight="1" x14ac:dyDescent="0.15">
      <c r="A22" s="178"/>
      <c r="B22" s="182">
        <v>12</v>
      </c>
      <c r="C22" s="566">
        <f>C21+1</f>
        <v>2000</v>
      </c>
      <c r="D22" s="541">
        <v>1061475</v>
      </c>
      <c r="E22" s="541">
        <v>151350</v>
      </c>
      <c r="F22" s="450">
        <v>189188</v>
      </c>
      <c r="G22" s="565" t="s">
        <v>327</v>
      </c>
      <c r="H22" s="565" t="s">
        <v>327</v>
      </c>
      <c r="I22" s="543">
        <v>34545</v>
      </c>
      <c r="J22" s="543">
        <f>F22+I22</f>
        <v>223733</v>
      </c>
      <c r="K22" s="565" t="s">
        <v>326</v>
      </c>
      <c r="L22" s="565" t="s">
        <v>326</v>
      </c>
      <c r="M22" s="543">
        <v>154771</v>
      </c>
      <c r="N22" s="564">
        <v>15231</v>
      </c>
      <c r="O22" s="543">
        <f>SUM(M22:N22)</f>
        <v>170002</v>
      </c>
      <c r="P22" s="541">
        <v>176355</v>
      </c>
      <c r="Q22" s="543">
        <v>53682</v>
      </c>
      <c r="R22" s="563">
        <v>14025</v>
      </c>
    </row>
    <row r="23" spans="1:18" ht="21" customHeight="1" x14ac:dyDescent="0.15">
      <c r="A23" s="552"/>
      <c r="B23" s="551">
        <v>13</v>
      </c>
      <c r="C23" s="550">
        <f>C22+1</f>
        <v>2001</v>
      </c>
      <c r="D23" s="548">
        <v>1027353</v>
      </c>
      <c r="E23" s="547">
        <v>153560</v>
      </c>
      <c r="F23" s="557">
        <v>191950</v>
      </c>
      <c r="G23" s="562" t="s">
        <v>327</v>
      </c>
      <c r="H23" s="562" t="s">
        <v>327</v>
      </c>
      <c r="I23" s="548">
        <v>31682</v>
      </c>
      <c r="J23" s="548">
        <f>F23+I23</f>
        <v>223632</v>
      </c>
      <c r="K23" s="562" t="s">
        <v>326</v>
      </c>
      <c r="L23" s="562" t="s">
        <v>326</v>
      </c>
      <c r="M23" s="548">
        <v>154108</v>
      </c>
      <c r="N23" s="561">
        <v>15690</v>
      </c>
      <c r="O23" s="548">
        <f>SUM(M23:N23)</f>
        <v>169798</v>
      </c>
      <c r="P23" s="547">
        <v>189044</v>
      </c>
      <c r="Q23" s="548">
        <v>52102</v>
      </c>
      <c r="R23" s="560">
        <v>14188</v>
      </c>
    </row>
    <row r="24" spans="1:18" ht="21" customHeight="1" x14ac:dyDescent="0.15">
      <c r="A24" s="157"/>
      <c r="B24" s="166">
        <v>14</v>
      </c>
      <c r="C24" s="521">
        <f>C23+1</f>
        <v>2002</v>
      </c>
      <c r="D24" s="545">
        <v>999465</v>
      </c>
      <c r="E24" s="537">
        <v>147683</v>
      </c>
      <c r="F24" s="555">
        <f>E24/0.8</f>
        <v>184603.75</v>
      </c>
      <c r="G24" s="559" t="s">
        <v>327</v>
      </c>
      <c r="H24" s="559" t="s">
        <v>327</v>
      </c>
      <c r="I24" s="537">
        <v>35300</v>
      </c>
      <c r="J24" s="545">
        <f>F24+I24</f>
        <v>219903.75</v>
      </c>
      <c r="K24" s="558" t="s">
        <v>326</v>
      </c>
      <c r="L24" s="558" t="s">
        <v>326</v>
      </c>
      <c r="M24" s="537">
        <v>149253</v>
      </c>
      <c r="N24" s="554">
        <v>14995</v>
      </c>
      <c r="O24" s="545">
        <f>SUM(M24:N24)</f>
        <v>164248</v>
      </c>
      <c r="P24" s="537">
        <v>186125</v>
      </c>
      <c r="Q24" s="537">
        <v>55962</v>
      </c>
      <c r="R24" s="536">
        <v>13507</v>
      </c>
    </row>
    <row r="25" spans="1:18" ht="21" customHeight="1" x14ac:dyDescent="0.15">
      <c r="A25" s="157"/>
      <c r="B25" s="166">
        <v>15</v>
      </c>
      <c r="C25" s="521">
        <f>C24+1</f>
        <v>2003</v>
      </c>
      <c r="D25" s="545">
        <v>981100</v>
      </c>
      <c r="E25" s="537">
        <v>142791</v>
      </c>
      <c r="F25" s="555">
        <f>E25/0.8</f>
        <v>178488.75</v>
      </c>
      <c r="G25" s="559" t="s">
        <v>327</v>
      </c>
      <c r="H25" s="559" t="s">
        <v>327</v>
      </c>
      <c r="I25" s="537">
        <v>38221</v>
      </c>
      <c r="J25" s="545">
        <f>F25+I25</f>
        <v>216709.75</v>
      </c>
      <c r="K25" s="558" t="s">
        <v>326</v>
      </c>
      <c r="L25" s="558" t="s">
        <v>326</v>
      </c>
      <c r="M25" s="537">
        <v>146209</v>
      </c>
      <c r="N25" s="554">
        <v>17203</v>
      </c>
      <c r="O25" s="545">
        <f>SUM(M25:N25)</f>
        <v>163412</v>
      </c>
      <c r="P25" s="537">
        <v>182290</v>
      </c>
      <c r="Q25" s="537">
        <v>47171</v>
      </c>
      <c r="R25" s="536">
        <v>14693</v>
      </c>
    </row>
    <row r="26" spans="1:18" ht="21" customHeight="1" x14ac:dyDescent="0.15">
      <c r="A26" s="157"/>
      <c r="B26" s="166">
        <v>16</v>
      </c>
      <c r="C26" s="521">
        <f>C25+1</f>
        <v>2004</v>
      </c>
      <c r="D26" s="545">
        <v>953919</v>
      </c>
      <c r="E26" s="537">
        <v>137806</v>
      </c>
      <c r="F26" s="555">
        <f>E26/0.8</f>
        <v>172257.5</v>
      </c>
      <c r="G26" s="559" t="s">
        <v>327</v>
      </c>
      <c r="H26" s="559" t="s">
        <v>327</v>
      </c>
      <c r="I26" s="537">
        <v>37328</v>
      </c>
      <c r="J26" s="545">
        <f>F26+I26</f>
        <v>209585.5</v>
      </c>
      <c r="K26" s="558" t="s">
        <v>326</v>
      </c>
      <c r="L26" s="558" t="s">
        <v>326</v>
      </c>
      <c r="M26" s="537">
        <v>141062</v>
      </c>
      <c r="N26" s="554">
        <v>17093</v>
      </c>
      <c r="O26" s="545">
        <f>SUM(M26:N26)</f>
        <v>158155</v>
      </c>
      <c r="P26" s="537">
        <v>175697</v>
      </c>
      <c r="Q26" s="537">
        <v>42709</v>
      </c>
      <c r="R26" s="536">
        <v>14474</v>
      </c>
    </row>
    <row r="27" spans="1:18" ht="21" customHeight="1" x14ac:dyDescent="0.15">
      <c r="A27" s="178"/>
      <c r="B27" s="182">
        <v>17</v>
      </c>
      <c r="C27" s="521">
        <f>C26+1</f>
        <v>2005</v>
      </c>
      <c r="D27" s="543">
        <v>938763</v>
      </c>
      <c r="E27" s="541">
        <v>140288</v>
      </c>
      <c r="F27" s="450">
        <f>E27/0.8</f>
        <v>175360</v>
      </c>
      <c r="G27" s="543">
        <v>3569</v>
      </c>
      <c r="H27" s="541">
        <v>36525</v>
      </c>
      <c r="I27" s="541">
        <f>SUM(G27:H27)</f>
        <v>40094</v>
      </c>
      <c r="J27" s="543">
        <f>F27+I27</f>
        <v>215454</v>
      </c>
      <c r="K27" s="541">
        <v>29258</v>
      </c>
      <c r="L27" s="541">
        <v>117530</v>
      </c>
      <c r="M27" s="541">
        <f>SUM(K27:L27)</f>
        <v>146788</v>
      </c>
      <c r="N27" s="553">
        <v>16880</v>
      </c>
      <c r="O27" s="543">
        <f>SUM(M27:N27)</f>
        <v>163668</v>
      </c>
      <c r="P27" s="541">
        <v>193313</v>
      </c>
      <c r="Q27" s="541">
        <v>39862</v>
      </c>
      <c r="R27" s="540">
        <v>14024</v>
      </c>
    </row>
    <row r="28" spans="1:18" ht="21" customHeight="1" x14ac:dyDescent="0.15">
      <c r="A28" s="552"/>
      <c r="B28" s="551">
        <v>18</v>
      </c>
      <c r="C28" s="550">
        <f>C27+1</f>
        <v>2006</v>
      </c>
      <c r="D28" s="548">
        <v>941570</v>
      </c>
      <c r="E28" s="547">
        <v>134029</v>
      </c>
      <c r="F28" s="557">
        <f>E28/0.8</f>
        <v>167536.25</v>
      </c>
      <c r="G28" s="547">
        <v>3405</v>
      </c>
      <c r="H28" s="547">
        <v>35338</v>
      </c>
      <c r="I28" s="548">
        <f>SUM(G28:H28)</f>
        <v>38743</v>
      </c>
      <c r="J28" s="548">
        <f>F28+I28</f>
        <v>206279.25</v>
      </c>
      <c r="K28" s="547">
        <v>31778</v>
      </c>
      <c r="L28" s="547">
        <v>109097</v>
      </c>
      <c r="M28" s="548">
        <f>SUM(K28:L28)</f>
        <v>140875</v>
      </c>
      <c r="N28" s="556">
        <v>17219</v>
      </c>
      <c r="O28" s="548">
        <f>SUM(M28:N28)</f>
        <v>158094</v>
      </c>
      <c r="P28" s="547">
        <v>166843</v>
      </c>
      <c r="Q28" s="547">
        <v>40337</v>
      </c>
      <c r="R28" s="546">
        <v>13528</v>
      </c>
    </row>
    <row r="29" spans="1:18" ht="21" customHeight="1" x14ac:dyDescent="0.15">
      <c r="A29" s="157"/>
      <c r="B29" s="166">
        <v>19</v>
      </c>
      <c r="C29" s="521">
        <f>C28+1</f>
        <v>2007</v>
      </c>
      <c r="D29" s="545">
        <v>927112</v>
      </c>
      <c r="E29" s="537">
        <v>131580</v>
      </c>
      <c r="F29" s="555">
        <f>E29/0.8</f>
        <v>164475</v>
      </c>
      <c r="G29" s="537">
        <v>3442</v>
      </c>
      <c r="H29" s="537">
        <v>37432</v>
      </c>
      <c r="I29" s="545">
        <f>SUM(G29:H29)</f>
        <v>40874</v>
      </c>
      <c r="J29" s="545">
        <f>F29+I29</f>
        <v>205349</v>
      </c>
      <c r="K29" s="537">
        <v>28451</v>
      </c>
      <c r="L29" s="537">
        <v>110988</v>
      </c>
      <c r="M29" s="545">
        <f>SUM(K29:L29)</f>
        <v>139439</v>
      </c>
      <c r="N29" s="554">
        <v>16763</v>
      </c>
      <c r="O29" s="545">
        <f>SUM(M29:N29)</f>
        <v>156202</v>
      </c>
      <c r="P29" s="537">
        <v>169902</v>
      </c>
      <c r="Q29" s="537">
        <v>40879</v>
      </c>
      <c r="R29" s="536">
        <v>13824</v>
      </c>
    </row>
    <row r="30" spans="1:18" ht="21" customHeight="1" x14ac:dyDescent="0.15">
      <c r="A30" s="157"/>
      <c r="B30" s="166">
        <v>20</v>
      </c>
      <c r="C30" s="521">
        <f>C29+1</f>
        <v>2008</v>
      </c>
      <c r="D30" s="545">
        <v>904813</v>
      </c>
      <c r="E30" s="537">
        <v>132353</v>
      </c>
      <c r="F30" s="538">
        <f>E30/0.8</f>
        <v>165441.25</v>
      </c>
      <c r="G30" s="537">
        <v>4162</v>
      </c>
      <c r="H30" s="537">
        <v>37171</v>
      </c>
      <c r="I30" s="545">
        <f>SUM(G30:H30)</f>
        <v>41333</v>
      </c>
      <c r="J30" s="545">
        <f>F30+I30</f>
        <v>206774.25</v>
      </c>
      <c r="K30" s="537">
        <v>31537</v>
      </c>
      <c r="L30" s="537">
        <v>108595</v>
      </c>
      <c r="M30" s="545">
        <f>SUM(K30:L30)</f>
        <v>140132</v>
      </c>
      <c r="N30" s="554">
        <v>16518</v>
      </c>
      <c r="O30" s="545">
        <f>SUM(M30:N30)</f>
        <v>156650</v>
      </c>
      <c r="P30" s="537">
        <v>163581</v>
      </c>
      <c r="Q30" s="537">
        <v>40308</v>
      </c>
      <c r="R30" s="536">
        <v>13570</v>
      </c>
    </row>
    <row r="31" spans="1:18" ht="21" customHeight="1" x14ac:dyDescent="0.15">
      <c r="A31" s="157"/>
      <c r="B31" s="166">
        <v>21</v>
      </c>
      <c r="C31" s="521">
        <f>C30+1</f>
        <v>2009</v>
      </c>
      <c r="D31" s="545">
        <v>867935</v>
      </c>
      <c r="E31" s="537">
        <v>125240</v>
      </c>
      <c r="F31" s="538">
        <f>E31/0.8</f>
        <v>156550</v>
      </c>
      <c r="G31" s="537">
        <v>4854</v>
      </c>
      <c r="H31" s="537">
        <v>33446</v>
      </c>
      <c r="I31" s="537">
        <f>SUM(G31:H31)</f>
        <v>38300</v>
      </c>
      <c r="J31" s="537">
        <f>F31+I31</f>
        <v>194850</v>
      </c>
      <c r="K31" s="537">
        <v>31677</v>
      </c>
      <c r="L31" s="537">
        <v>97585</v>
      </c>
      <c r="M31" s="537">
        <f>SUM(K31:L31)</f>
        <v>129262</v>
      </c>
      <c r="N31" s="554">
        <v>15771</v>
      </c>
      <c r="O31" s="545">
        <f>SUM(M31:N31)</f>
        <v>145033</v>
      </c>
      <c r="P31" s="537">
        <v>152794</v>
      </c>
      <c r="Q31" s="537">
        <v>37831</v>
      </c>
      <c r="R31" s="536">
        <v>13319</v>
      </c>
    </row>
    <row r="32" spans="1:18" ht="21" customHeight="1" x14ac:dyDescent="0.15">
      <c r="A32" s="178"/>
      <c r="B32" s="182">
        <v>22</v>
      </c>
      <c r="C32" s="521">
        <f>C31+1</f>
        <v>2010</v>
      </c>
      <c r="D32" s="543">
        <v>848926</v>
      </c>
      <c r="E32" s="541">
        <v>130911</v>
      </c>
      <c r="F32" s="542">
        <f>E32/0.8</f>
        <v>163638.75</v>
      </c>
      <c r="G32" s="541">
        <v>4453</v>
      </c>
      <c r="H32" s="541">
        <v>30742</v>
      </c>
      <c r="I32" s="541">
        <f>SUM(G32:H32)</f>
        <v>35195</v>
      </c>
      <c r="J32" s="541">
        <f>F32+I32</f>
        <v>198833.75</v>
      </c>
      <c r="K32" s="541">
        <v>30261</v>
      </c>
      <c r="L32" s="541">
        <v>93376</v>
      </c>
      <c r="M32" s="541">
        <f>SUM(K32:L32)</f>
        <v>123637</v>
      </c>
      <c r="N32" s="553">
        <v>13525</v>
      </c>
      <c r="O32" s="543">
        <f>SUM(M32:N32)</f>
        <v>137162</v>
      </c>
      <c r="P32" s="541">
        <v>158014</v>
      </c>
      <c r="Q32" s="541">
        <v>33462</v>
      </c>
      <c r="R32" s="540">
        <v>13521</v>
      </c>
    </row>
    <row r="33" spans="1:18" ht="21" customHeight="1" x14ac:dyDescent="0.15">
      <c r="A33" s="552"/>
      <c r="B33" s="551">
        <v>23</v>
      </c>
      <c r="C33" s="550">
        <f>C32+1</f>
        <v>2011</v>
      </c>
      <c r="D33" s="548">
        <v>825854</v>
      </c>
      <c r="E33" s="547">
        <v>124967</v>
      </c>
      <c r="F33" s="549">
        <f>E33/0.8</f>
        <v>156208.75</v>
      </c>
      <c r="G33" s="547">
        <v>4495</v>
      </c>
      <c r="H33" s="547">
        <v>29716</v>
      </c>
      <c r="I33" s="547">
        <f>SUM(G33:H33)</f>
        <v>34211</v>
      </c>
      <c r="J33" s="547">
        <f>F33+I33</f>
        <v>190419.75</v>
      </c>
      <c r="K33" s="547">
        <v>29686</v>
      </c>
      <c r="L33" s="547">
        <v>94017</v>
      </c>
      <c r="M33" s="548">
        <f>SUM(K33:L33)</f>
        <v>123703</v>
      </c>
      <c r="N33" s="548">
        <v>13624</v>
      </c>
      <c r="O33" s="547">
        <f>SUM(M33:N33)</f>
        <v>137327</v>
      </c>
      <c r="P33" s="547">
        <v>155786</v>
      </c>
      <c r="Q33" s="547">
        <v>34137</v>
      </c>
      <c r="R33" s="546">
        <v>13607</v>
      </c>
    </row>
    <row r="34" spans="1:18" ht="21" customHeight="1" x14ac:dyDescent="0.15">
      <c r="A34" s="157"/>
      <c r="B34" s="166">
        <v>24</v>
      </c>
      <c r="C34" s="521">
        <f>C33+1</f>
        <v>2012</v>
      </c>
      <c r="D34" s="545">
        <v>807060</v>
      </c>
      <c r="E34" s="537">
        <v>120414</v>
      </c>
      <c r="F34" s="538">
        <f>E34/0.8</f>
        <v>150517.5</v>
      </c>
      <c r="G34" s="537">
        <v>5521</v>
      </c>
      <c r="H34" s="537">
        <v>27890</v>
      </c>
      <c r="I34" s="537">
        <f>SUM(G34:H34)</f>
        <v>33411</v>
      </c>
      <c r="J34" s="537">
        <f>F34+I34</f>
        <v>183928.5</v>
      </c>
      <c r="K34" s="537">
        <v>31485</v>
      </c>
      <c r="L34" s="537">
        <v>89862</v>
      </c>
      <c r="M34" s="545">
        <f>SUM(K34:L34)</f>
        <v>121347</v>
      </c>
      <c r="N34" s="545">
        <v>12777</v>
      </c>
      <c r="O34" s="537">
        <f>SUM(M34:N34)</f>
        <v>134124</v>
      </c>
      <c r="P34" s="537">
        <v>151586</v>
      </c>
      <c r="Q34" s="537">
        <v>31755</v>
      </c>
      <c r="R34" s="536">
        <v>13622</v>
      </c>
    </row>
    <row r="35" spans="1:18" ht="21" customHeight="1" x14ac:dyDescent="0.15">
      <c r="A35" s="157"/>
      <c r="B35" s="166">
        <v>25</v>
      </c>
      <c r="C35" s="521">
        <f>C34+1</f>
        <v>2013</v>
      </c>
      <c r="D35" s="545">
        <v>793363</v>
      </c>
      <c r="E35" s="537">
        <v>121601</v>
      </c>
      <c r="F35" s="538">
        <f>E35/0.8</f>
        <v>152001.25</v>
      </c>
      <c r="G35" s="537">
        <v>5252</v>
      </c>
      <c r="H35" s="537">
        <v>28755</v>
      </c>
      <c r="I35" s="537">
        <f>SUM(G35:H35)</f>
        <v>34007</v>
      </c>
      <c r="J35" s="537">
        <f>F35+I35</f>
        <v>186008.25</v>
      </c>
      <c r="K35" s="537">
        <v>29757</v>
      </c>
      <c r="L35" s="537">
        <v>90816</v>
      </c>
      <c r="M35" s="545">
        <f>SUM(K35:L35)</f>
        <v>120573</v>
      </c>
      <c r="N35" s="545">
        <v>14445</v>
      </c>
      <c r="O35" s="537">
        <f>SUM(M35:N35)</f>
        <v>135018</v>
      </c>
      <c r="P35" s="537">
        <v>151215</v>
      </c>
      <c r="Q35" s="537">
        <v>30363</v>
      </c>
      <c r="R35" s="536">
        <v>12692</v>
      </c>
    </row>
    <row r="36" spans="1:18" ht="21" customHeight="1" x14ac:dyDescent="0.15">
      <c r="A36" s="157"/>
      <c r="B36" s="166">
        <v>26</v>
      </c>
      <c r="C36" s="521">
        <f>C35+1</f>
        <v>2014</v>
      </c>
      <c r="D36" s="545">
        <v>790165</v>
      </c>
      <c r="E36" s="537">
        <v>121564</v>
      </c>
      <c r="F36" s="538">
        <f>E36/0.8</f>
        <v>151955</v>
      </c>
      <c r="G36" s="537">
        <v>5916</v>
      </c>
      <c r="H36" s="537">
        <v>26797</v>
      </c>
      <c r="I36" s="537">
        <f>SUM(G36:H36)</f>
        <v>32713</v>
      </c>
      <c r="J36" s="537">
        <f>F36+I36</f>
        <v>184668</v>
      </c>
      <c r="K36" s="537">
        <v>33097</v>
      </c>
      <c r="L36" s="537">
        <v>88981</v>
      </c>
      <c r="M36" s="537">
        <f>SUM(K36:L36)</f>
        <v>122078</v>
      </c>
      <c r="N36" s="537">
        <v>13812</v>
      </c>
      <c r="O36" s="537">
        <f>SUM(M36:N36)</f>
        <v>135890</v>
      </c>
      <c r="P36" s="537">
        <v>150919</v>
      </c>
      <c r="Q36" s="537">
        <v>27837</v>
      </c>
      <c r="R36" s="536">
        <v>12078</v>
      </c>
    </row>
    <row r="37" spans="1:18" ht="21" customHeight="1" x14ac:dyDescent="0.15">
      <c r="A37" s="178"/>
      <c r="B37" s="182">
        <v>27</v>
      </c>
      <c r="C37" s="544">
        <f>C36+1</f>
        <v>2015</v>
      </c>
      <c r="D37" s="543">
        <v>780411</v>
      </c>
      <c r="E37" s="541">
        <v>118467</v>
      </c>
      <c r="F37" s="542">
        <f>E37/0.8</f>
        <v>148083.75</v>
      </c>
      <c r="G37" s="541">
        <v>4534</v>
      </c>
      <c r="H37" s="541">
        <v>24676</v>
      </c>
      <c r="I37" s="541">
        <f>SUM(G37:H37)</f>
        <v>29210</v>
      </c>
      <c r="J37" s="541">
        <f>F37+I37</f>
        <v>177293.75</v>
      </c>
      <c r="K37" s="541">
        <v>29072</v>
      </c>
      <c r="L37" s="541">
        <v>86405</v>
      </c>
      <c r="M37" s="541">
        <f>SUM(K37:L37)</f>
        <v>115477</v>
      </c>
      <c r="N37" s="541">
        <v>13735</v>
      </c>
      <c r="O37" s="541">
        <f>SUM(M37:N37)</f>
        <v>129212</v>
      </c>
      <c r="P37" s="541">
        <v>145255</v>
      </c>
      <c r="Q37" s="541">
        <v>27244</v>
      </c>
      <c r="R37" s="540">
        <v>10935</v>
      </c>
    </row>
    <row r="38" spans="1:18" ht="21" customHeight="1" x14ac:dyDescent="0.15">
      <c r="A38" s="157"/>
      <c r="B38" s="166">
        <v>28</v>
      </c>
      <c r="C38" s="539">
        <f>C37+1</f>
        <v>2016</v>
      </c>
      <c r="D38" s="537">
        <v>776408</v>
      </c>
      <c r="E38" s="537">
        <v>118216</v>
      </c>
      <c r="F38" s="538">
        <f>E38/0.8</f>
        <v>147770</v>
      </c>
      <c r="G38" s="537">
        <v>6063</v>
      </c>
      <c r="H38" s="537">
        <v>27666</v>
      </c>
      <c r="I38" s="537">
        <f>SUM(G38:H38)</f>
        <v>33729</v>
      </c>
      <c r="J38" s="537">
        <f>F38+I38</f>
        <v>181499</v>
      </c>
      <c r="K38" s="537">
        <v>28753</v>
      </c>
      <c r="L38" s="537">
        <v>87884</v>
      </c>
      <c r="M38" s="537">
        <f>SUM(K38:L38)</f>
        <v>116637</v>
      </c>
      <c r="N38" s="537">
        <v>13421</v>
      </c>
      <c r="O38" s="537">
        <f>SUM(M38:N38)</f>
        <v>130058</v>
      </c>
      <c r="P38" s="537">
        <v>151864</v>
      </c>
      <c r="Q38" s="537">
        <v>27590</v>
      </c>
      <c r="R38" s="536">
        <v>10803</v>
      </c>
    </row>
    <row r="39" spans="1:18" ht="21" customHeight="1" x14ac:dyDescent="0.15">
      <c r="A39" s="157"/>
      <c r="B39" s="166">
        <v>29</v>
      </c>
      <c r="C39" s="539">
        <v>2017</v>
      </c>
      <c r="D39" s="537">
        <v>768766</v>
      </c>
      <c r="E39" s="537">
        <v>121216</v>
      </c>
      <c r="F39" s="538">
        <f>E39/0.8</f>
        <v>151520</v>
      </c>
      <c r="G39" s="537">
        <v>5669</v>
      </c>
      <c r="H39" s="537">
        <v>26328</v>
      </c>
      <c r="I39" s="537">
        <f>SUM(G39:H39)</f>
        <v>31997</v>
      </c>
      <c r="J39" s="537">
        <f>F39+I39</f>
        <v>183517</v>
      </c>
      <c r="K39" s="537">
        <v>30379</v>
      </c>
      <c r="L39" s="537">
        <v>90367</v>
      </c>
      <c r="M39" s="537">
        <f>SUM(K39:L39)</f>
        <v>120746</v>
      </c>
      <c r="N39" s="537">
        <v>13002</v>
      </c>
      <c r="O39" s="537">
        <f>SUM(M39:N39)</f>
        <v>133748</v>
      </c>
      <c r="P39" s="537">
        <v>149126</v>
      </c>
      <c r="Q39" s="537">
        <v>27740</v>
      </c>
      <c r="R39" s="536">
        <v>11390</v>
      </c>
    </row>
    <row r="40" spans="1:18" ht="21" customHeight="1" x14ac:dyDescent="0.15">
      <c r="A40" s="157"/>
      <c r="B40" s="166">
        <v>30</v>
      </c>
      <c r="C40" s="539">
        <v>2018</v>
      </c>
      <c r="D40" s="537">
        <v>757237</v>
      </c>
      <c r="E40" s="537">
        <v>119607</v>
      </c>
      <c r="F40" s="538">
        <f>E40/0.8</f>
        <v>149508.75</v>
      </c>
      <c r="G40" s="537">
        <v>5012</v>
      </c>
      <c r="H40" s="537">
        <v>24924</v>
      </c>
      <c r="I40" s="537">
        <f>SUM(G40:H40)</f>
        <v>29936</v>
      </c>
      <c r="J40" s="537">
        <f>F40+I40</f>
        <v>179444.75</v>
      </c>
      <c r="K40" s="537">
        <v>29654</v>
      </c>
      <c r="L40" s="537">
        <v>89293</v>
      </c>
      <c r="M40" s="537">
        <f>SUM(K40:L40)</f>
        <v>118947</v>
      </c>
      <c r="N40" s="537">
        <v>13303</v>
      </c>
      <c r="O40" s="537">
        <f>SUM(M40:N40)</f>
        <v>132250</v>
      </c>
      <c r="P40" s="537">
        <v>146535</v>
      </c>
      <c r="Q40" s="537">
        <v>26369</v>
      </c>
      <c r="R40" s="536">
        <v>10920</v>
      </c>
    </row>
    <row r="41" spans="1:18" ht="21" customHeight="1" thickBot="1" x14ac:dyDescent="0.2">
      <c r="A41" s="157" t="s">
        <v>26</v>
      </c>
      <c r="B41" s="166" t="s">
        <v>25</v>
      </c>
      <c r="C41" s="539">
        <v>2019</v>
      </c>
      <c r="D41" s="537">
        <v>744263</v>
      </c>
      <c r="E41" s="537">
        <v>119104</v>
      </c>
      <c r="F41" s="538">
        <f>E41/0.8</f>
        <v>148880</v>
      </c>
      <c r="G41" s="537">
        <v>4768</v>
      </c>
      <c r="H41" s="537">
        <v>26530</v>
      </c>
      <c r="I41" s="537">
        <f>SUM(G41:H41)</f>
        <v>31298</v>
      </c>
      <c r="J41" s="537">
        <f>F41+I41</f>
        <v>180178</v>
      </c>
      <c r="K41" s="537">
        <v>29751</v>
      </c>
      <c r="L41" s="537">
        <v>90734</v>
      </c>
      <c r="M41" s="537">
        <f>SUM(K41:L41)</f>
        <v>120485</v>
      </c>
      <c r="N41" s="537">
        <v>12176</v>
      </c>
      <c r="O41" s="537">
        <f>SUM(M41:N41)</f>
        <v>132661</v>
      </c>
      <c r="P41" s="537">
        <v>143916</v>
      </c>
      <c r="Q41" s="537">
        <v>25228</v>
      </c>
      <c r="R41" s="536">
        <v>10235</v>
      </c>
    </row>
    <row r="42" spans="1:18" ht="18" customHeight="1" x14ac:dyDescent="0.15">
      <c r="A42" s="535" t="s">
        <v>325</v>
      </c>
      <c r="B42" s="534"/>
      <c r="C42" s="533"/>
      <c r="D42" s="532">
        <f>D41/D40*100</f>
        <v>98.286665865508411</v>
      </c>
      <c r="E42" s="532">
        <f>E41/E40*100</f>
        <v>99.579456051903321</v>
      </c>
      <c r="F42" s="532"/>
      <c r="G42" s="532">
        <f>G41/G40*100</f>
        <v>95.131683958499607</v>
      </c>
      <c r="H42" s="532">
        <f>H41/H40*100</f>
        <v>106.44358850906757</v>
      </c>
      <c r="I42" s="532">
        <f>I41/I40*100</f>
        <v>104.54970603955105</v>
      </c>
      <c r="J42" s="532">
        <f>J41/J40*100</f>
        <v>100.40862159522639</v>
      </c>
      <c r="K42" s="532">
        <f>K41/K40*100</f>
        <v>100.32710595535173</v>
      </c>
      <c r="L42" s="532">
        <f>L41/L40*100</f>
        <v>101.61378831487352</v>
      </c>
      <c r="M42" s="532">
        <f>M41/M40*100</f>
        <v>101.29301285446459</v>
      </c>
      <c r="N42" s="532">
        <f>N41/N40*100</f>
        <v>91.528226715778388</v>
      </c>
      <c r="O42" s="532">
        <f>O41/O40*100</f>
        <v>100.31077504725899</v>
      </c>
      <c r="P42" s="532">
        <f>P41/P40*100</f>
        <v>98.212713686150067</v>
      </c>
      <c r="Q42" s="532">
        <f>Q41/Q40*100</f>
        <v>95.672949296522432</v>
      </c>
      <c r="R42" s="531">
        <f>R41/R40*100</f>
        <v>93.727106227106233</v>
      </c>
    </row>
    <row r="43" spans="1:18" ht="18" customHeight="1" x14ac:dyDescent="0.15">
      <c r="A43" s="530" t="s">
        <v>324</v>
      </c>
      <c r="B43" s="529"/>
      <c r="C43" s="529"/>
      <c r="D43" s="528">
        <f>D41/D36*100</f>
        <v>94.190833560079227</v>
      </c>
      <c r="E43" s="528">
        <f>E41/E36*100</f>
        <v>97.976374584580967</v>
      </c>
      <c r="F43" s="528"/>
      <c r="G43" s="528">
        <f>G41/G36*100</f>
        <v>80.594996619337394</v>
      </c>
      <c r="H43" s="528">
        <f>H41/H36*100</f>
        <v>99.00361980818748</v>
      </c>
      <c r="I43" s="528">
        <f>I41/I36*100</f>
        <v>95.674502491364294</v>
      </c>
      <c r="J43" s="528">
        <f>J41/J36*100</f>
        <v>97.568609612926977</v>
      </c>
      <c r="K43" s="528">
        <f>K41/K36*100</f>
        <v>89.890322385714711</v>
      </c>
      <c r="L43" s="528">
        <f>L41/L36*100</f>
        <v>101.97008350097212</v>
      </c>
      <c r="M43" s="528">
        <f>M41/M36*100</f>
        <v>98.695096577597923</v>
      </c>
      <c r="N43" s="528">
        <f>N41/N36*100</f>
        <v>88.155227338546197</v>
      </c>
      <c r="O43" s="528">
        <f>O41/O36*100</f>
        <v>97.623813378467887</v>
      </c>
      <c r="P43" s="528">
        <f>P41/P36*100</f>
        <v>95.359762521617554</v>
      </c>
      <c r="Q43" s="528">
        <f>Q41/Q36*100</f>
        <v>90.627581995186262</v>
      </c>
      <c r="R43" s="527">
        <f>R41/R36*100</f>
        <v>84.740851134293763</v>
      </c>
    </row>
    <row r="44" spans="1:18" ht="18" customHeight="1" thickBot="1" x14ac:dyDescent="0.2">
      <c r="A44" s="398" t="s">
        <v>323</v>
      </c>
      <c r="B44" s="526"/>
      <c r="C44" s="525"/>
      <c r="D44" s="524">
        <f>D41/D31*100</f>
        <v>85.751006699810475</v>
      </c>
      <c r="E44" s="524">
        <f>E41/E31*100</f>
        <v>95.100606834877027</v>
      </c>
      <c r="F44" s="524"/>
      <c r="G44" s="524">
        <f>G41/G31*100</f>
        <v>98.22826534816646</v>
      </c>
      <c r="H44" s="524">
        <f>H41/H31*100</f>
        <v>79.321892005023017</v>
      </c>
      <c r="I44" s="524">
        <f>I41/I31*100</f>
        <v>81.718015665796344</v>
      </c>
      <c r="J44" s="524">
        <f>J41/J31*100</f>
        <v>92.470105209135227</v>
      </c>
      <c r="K44" s="524">
        <f>K41/K31*100</f>
        <v>93.919878776399273</v>
      </c>
      <c r="L44" s="524">
        <f>L41/L31*100</f>
        <v>92.979453809499418</v>
      </c>
      <c r="M44" s="524">
        <f>M41/M31*100</f>
        <v>93.209914746793331</v>
      </c>
      <c r="N44" s="524">
        <f>N41/N31*100</f>
        <v>77.204996512586391</v>
      </c>
      <c r="O44" s="524">
        <f>O41/O31*100</f>
        <v>91.469527624747471</v>
      </c>
      <c r="P44" s="524">
        <f>P41/P31*100</f>
        <v>94.189562417372414</v>
      </c>
      <c r="Q44" s="524">
        <f>Q41/Q31*100</f>
        <v>66.686051122095634</v>
      </c>
      <c r="R44" s="523">
        <f>R41/R31*100</f>
        <v>76.845108491628494</v>
      </c>
    </row>
    <row r="46" spans="1:18" x14ac:dyDescent="0.15">
      <c r="A46" s="522"/>
      <c r="B46" s="166"/>
      <c r="C46" s="166"/>
      <c r="D46" s="166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</row>
    <row r="47" spans="1:18" s="273" customFormat="1" ht="13.5" customHeight="1" x14ac:dyDescent="0.4">
      <c r="A47" s="521" t="s">
        <v>225</v>
      </c>
      <c r="B47" s="520" t="s">
        <v>322</v>
      </c>
      <c r="D47" s="520"/>
      <c r="E47" s="83"/>
      <c r="F47" s="83"/>
      <c r="G47" s="83"/>
      <c r="H47" s="83"/>
      <c r="I47" s="83"/>
      <c r="J47" s="83"/>
      <c r="K47" s="83"/>
      <c r="L47" s="83"/>
      <c r="M47" s="83"/>
      <c r="N47" s="83"/>
      <c r="O47" s="83"/>
      <c r="P47" s="83"/>
      <c r="Q47" s="83"/>
      <c r="R47" s="83"/>
    </row>
    <row r="48" spans="1:18" s="273" customFormat="1" ht="13.5" customHeight="1" x14ac:dyDescent="0.4">
      <c r="A48" s="83" t="s">
        <v>320</v>
      </c>
      <c r="B48" s="520" t="s">
        <v>321</v>
      </c>
      <c r="D48" s="520"/>
      <c r="E48" s="83"/>
      <c r="F48" s="83"/>
      <c r="G48" s="83"/>
      <c r="H48" s="83"/>
      <c r="I48" s="83"/>
      <c r="J48" s="83"/>
      <c r="K48" s="83"/>
      <c r="L48" s="83"/>
      <c r="M48" s="83"/>
      <c r="N48" s="83"/>
      <c r="O48" s="83"/>
      <c r="P48" s="83"/>
      <c r="Q48" s="83"/>
      <c r="R48" s="83"/>
    </row>
    <row r="49" spans="1:18" s="273" customFormat="1" ht="13.5" customHeight="1" x14ac:dyDescent="0.4">
      <c r="A49" s="83" t="s">
        <v>320</v>
      </c>
      <c r="B49" s="520" t="s">
        <v>319</v>
      </c>
      <c r="D49" s="520"/>
      <c r="E49" s="83"/>
      <c r="F49" s="83"/>
      <c r="G49" s="83"/>
      <c r="H49" s="83"/>
      <c r="I49" s="83"/>
      <c r="J49" s="83"/>
      <c r="K49" s="83"/>
      <c r="L49" s="83"/>
      <c r="M49" s="83"/>
      <c r="N49" s="83"/>
      <c r="O49" s="83"/>
      <c r="P49" s="83"/>
      <c r="Q49" s="83"/>
      <c r="R49" s="83"/>
    </row>
    <row r="50" spans="1:18" s="273" customFormat="1" ht="13.5" customHeight="1" x14ac:dyDescent="0.4">
      <c r="B50" s="520" t="s">
        <v>318</v>
      </c>
      <c r="D50" s="520"/>
    </row>
    <row r="51" spans="1:18" s="273" customFormat="1" ht="13.5" customHeight="1" x14ac:dyDescent="0.4">
      <c r="B51" s="520" t="s">
        <v>317</v>
      </c>
      <c r="D51" s="520"/>
    </row>
    <row r="52" spans="1:18" s="519" customFormat="1" ht="11.25" x14ac:dyDescent="0.15">
      <c r="B52" s="520" t="s">
        <v>316</v>
      </c>
    </row>
    <row r="53" spans="1:18" s="519" customFormat="1" ht="11.25" x14ac:dyDescent="0.15"/>
  </sheetData>
  <mergeCells count="15">
    <mergeCell ref="A44:C44"/>
    <mergeCell ref="Q3:Q5"/>
    <mergeCell ref="K4:K5"/>
    <mergeCell ref="H4:H5"/>
    <mergeCell ref="G4:G5"/>
    <mergeCell ref="P3:P5"/>
    <mergeCell ref="K3:M3"/>
    <mergeCell ref="E3:F3"/>
    <mergeCell ref="A3:C5"/>
    <mergeCell ref="A1:R1"/>
    <mergeCell ref="L4:L5"/>
    <mergeCell ref="G3:I3"/>
    <mergeCell ref="A42:C42"/>
    <mergeCell ref="A43:C43"/>
    <mergeCell ref="R3:R5"/>
  </mergeCells>
  <phoneticPr fontId="1"/>
  <pageMargins left="0.78700000000000003" right="0.54" top="0.98399999999999999" bottom="0.98399999999999999" header="0.51200000000000001" footer="0.51200000000000001"/>
  <pageSetup paperSize="9" scale="68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EE4F79-ED86-45E4-BCB4-CEE41B772F5C}">
  <dimension ref="A1:K60"/>
  <sheetViews>
    <sheetView zoomScaleNormal="100" workbookViewId="0">
      <selection sqref="A1:K1"/>
    </sheetView>
  </sheetViews>
  <sheetFormatPr defaultRowHeight="13.5" x14ac:dyDescent="0.15"/>
  <cols>
    <col min="1" max="1" width="4.625" style="6" bestFit="1" customWidth="1"/>
    <col min="2" max="2" width="3.5" style="6" bestFit="1" customWidth="1"/>
    <col min="3" max="3" width="5.5" style="6" customWidth="1"/>
    <col min="4" max="4" width="8" style="6" customWidth="1"/>
    <col min="5" max="5" width="10.5" style="6" bestFit="1" customWidth="1"/>
    <col min="6" max="6" width="9.5" style="6" bestFit="1" customWidth="1"/>
    <col min="7" max="7" width="9.5" style="6" customWidth="1"/>
    <col min="8" max="8" width="9.5" style="6" bestFit="1" customWidth="1"/>
    <col min="9" max="9" width="9.625" style="6" bestFit="1" customWidth="1"/>
    <col min="10" max="10" width="8.5" style="6" bestFit="1" customWidth="1"/>
    <col min="11" max="11" width="9" style="8" bestFit="1" customWidth="1"/>
    <col min="12" max="16384" width="9" style="6"/>
  </cols>
  <sheetData>
    <row r="1" spans="1:11" ht="18.75" x14ac:dyDescent="0.2">
      <c r="A1" s="630" t="s">
        <v>378</v>
      </c>
      <c r="B1" s="630"/>
      <c r="C1" s="630"/>
      <c r="D1" s="630"/>
      <c r="E1" s="630"/>
      <c r="F1" s="630"/>
      <c r="G1" s="630"/>
      <c r="H1" s="630"/>
      <c r="I1" s="630"/>
      <c r="J1" s="630"/>
      <c r="K1" s="630"/>
    </row>
    <row r="2" spans="1:11" ht="17.25" x14ac:dyDescent="0.2">
      <c r="A2" s="629" t="s">
        <v>377</v>
      </c>
      <c r="B2" s="629"/>
      <c r="C2" s="629"/>
      <c r="D2" s="629"/>
      <c r="E2" s="629"/>
      <c r="F2" s="629"/>
      <c r="G2" s="629"/>
      <c r="H2" s="629"/>
      <c r="I2" s="629"/>
      <c r="J2" s="629"/>
      <c r="K2" s="629"/>
    </row>
    <row r="3" spans="1:11" ht="14.25" customHeight="1" thickBot="1" x14ac:dyDescent="0.25">
      <c r="A3" s="628"/>
      <c r="B3" s="628"/>
      <c r="C3" s="628"/>
      <c r="D3" s="628"/>
      <c r="E3" s="628"/>
      <c r="F3" s="628"/>
      <c r="G3" s="628"/>
      <c r="H3" s="628"/>
      <c r="I3" s="628"/>
      <c r="K3" s="6"/>
    </row>
    <row r="4" spans="1:11" ht="14.25" thickBot="1" x14ac:dyDescent="0.2">
      <c r="A4" s="641"/>
      <c r="B4" s="641"/>
      <c r="C4" s="641"/>
      <c r="D4" s="641"/>
      <c r="E4" s="641"/>
      <c r="F4" s="642"/>
      <c r="G4" s="642"/>
      <c r="H4" s="642"/>
      <c r="I4" s="643" t="s">
        <v>61</v>
      </c>
      <c r="J4" s="644"/>
      <c r="K4" s="645"/>
    </row>
    <row r="5" spans="1:11" x14ac:dyDescent="0.15">
      <c r="A5" s="646" t="s">
        <v>288</v>
      </c>
      <c r="B5" s="647"/>
      <c r="C5" s="648"/>
      <c r="D5" s="649" t="s">
        <v>376</v>
      </c>
      <c r="E5" s="650" t="s">
        <v>375</v>
      </c>
      <c r="F5" s="651"/>
      <c r="G5" s="652" t="s">
        <v>374</v>
      </c>
      <c r="H5" s="653" t="s">
        <v>373</v>
      </c>
      <c r="I5" s="708" t="s">
        <v>372</v>
      </c>
      <c r="J5" s="639" t="s">
        <v>371</v>
      </c>
      <c r="K5" s="627" t="s">
        <v>370</v>
      </c>
    </row>
    <row r="6" spans="1:11" x14ac:dyDescent="0.15">
      <c r="A6" s="654"/>
      <c r="B6" s="655"/>
      <c r="C6" s="656"/>
      <c r="D6" s="657"/>
      <c r="E6" s="626" t="s">
        <v>369</v>
      </c>
      <c r="F6" s="658" t="s">
        <v>368</v>
      </c>
      <c r="G6" s="659" t="s">
        <v>367</v>
      </c>
      <c r="H6" s="660" t="s">
        <v>366</v>
      </c>
      <c r="I6" s="625" t="s">
        <v>365</v>
      </c>
      <c r="J6" s="640"/>
      <c r="K6" s="624" t="s">
        <v>364</v>
      </c>
    </row>
    <row r="7" spans="1:11" ht="13.5" customHeight="1" x14ac:dyDescent="0.15">
      <c r="A7" s="621" t="s">
        <v>48</v>
      </c>
      <c r="B7" s="641">
        <v>47</v>
      </c>
      <c r="C7" s="661">
        <v>1972</v>
      </c>
      <c r="D7" s="641">
        <v>3.93</v>
      </c>
      <c r="E7" s="662">
        <v>22.2</v>
      </c>
      <c r="F7" s="663">
        <f>E7/D7</f>
        <v>5.6488549618320603</v>
      </c>
      <c r="G7" s="664">
        <f>H7/E7</f>
        <v>123.82882882882883</v>
      </c>
      <c r="H7" s="690">
        <v>2749</v>
      </c>
      <c r="I7" s="691">
        <v>1177131</v>
      </c>
      <c r="J7" s="692">
        <v>107595</v>
      </c>
      <c r="K7" s="665">
        <f>I7/J7</f>
        <v>10.940387564477904</v>
      </c>
    </row>
    <row r="8" spans="1:11" ht="13.5" customHeight="1" x14ac:dyDescent="0.15">
      <c r="A8" s="621"/>
      <c r="B8" s="641">
        <f>B7+1</f>
        <v>48</v>
      </c>
      <c r="C8" s="661">
        <f>C7+1</f>
        <v>1973</v>
      </c>
      <c r="D8" s="641">
        <v>3.91</v>
      </c>
      <c r="E8" s="666">
        <v>23.2</v>
      </c>
      <c r="F8" s="663">
        <f>E8/D8</f>
        <v>5.9335038363171355</v>
      </c>
      <c r="G8" s="667">
        <f>H8/E8</f>
        <v>151.12068965517241</v>
      </c>
      <c r="H8" s="693">
        <v>3506</v>
      </c>
      <c r="I8" s="691">
        <v>1294155</v>
      </c>
      <c r="J8" s="694">
        <v>109104</v>
      </c>
      <c r="K8" s="665">
        <f>I8/J8</f>
        <v>11.861664100307964</v>
      </c>
    </row>
    <row r="9" spans="1:11" ht="13.5" customHeight="1" x14ac:dyDescent="0.15">
      <c r="A9" s="621"/>
      <c r="B9" s="641">
        <f>B8+1</f>
        <v>49</v>
      </c>
      <c r="C9" s="661">
        <f>C8+1</f>
        <v>1974</v>
      </c>
      <c r="D9" s="668">
        <v>3.9</v>
      </c>
      <c r="E9" s="666">
        <v>20.8</v>
      </c>
      <c r="F9" s="663">
        <f>E9/D9</f>
        <v>5.3333333333333339</v>
      </c>
      <c r="G9" s="667">
        <f>H9/E9</f>
        <v>198.60576923076923</v>
      </c>
      <c r="H9" s="693">
        <v>4131</v>
      </c>
      <c r="I9" s="691">
        <v>1199155</v>
      </c>
      <c r="J9" s="694">
        <v>110573</v>
      </c>
      <c r="K9" s="665">
        <f>I9/J9</f>
        <v>10.844916932705091</v>
      </c>
    </row>
    <row r="10" spans="1:11" ht="13.5" customHeight="1" x14ac:dyDescent="0.15">
      <c r="A10" s="623"/>
      <c r="B10" s="669">
        <f>B9+1</f>
        <v>50</v>
      </c>
      <c r="C10" s="670">
        <f>C9+1</f>
        <v>1975</v>
      </c>
      <c r="D10" s="669">
        <v>3.89</v>
      </c>
      <c r="E10" s="671">
        <v>19.466000000000001</v>
      </c>
      <c r="F10" s="672">
        <f>E10/D10</f>
        <v>5.004113110539846</v>
      </c>
      <c r="G10" s="673">
        <f>H10/E10</f>
        <v>198.91092160690434</v>
      </c>
      <c r="H10" s="695">
        <v>3872</v>
      </c>
      <c r="I10" s="696">
        <v>1127243</v>
      </c>
      <c r="J10" s="697">
        <v>111940</v>
      </c>
      <c r="K10" s="674">
        <f>I10/J10</f>
        <v>10.07006432017152</v>
      </c>
    </row>
    <row r="11" spans="1:11" ht="13.5" customHeight="1" x14ac:dyDescent="0.15">
      <c r="A11" s="621"/>
      <c r="B11" s="641">
        <f>B10+1</f>
        <v>51</v>
      </c>
      <c r="C11" s="661">
        <f>C10+1</f>
        <v>1976</v>
      </c>
      <c r="D11" s="641">
        <v>3.83</v>
      </c>
      <c r="E11" s="666">
        <v>19.530999999999999</v>
      </c>
      <c r="F11" s="663">
        <f>E11/D11</f>
        <v>5.0994778067885109</v>
      </c>
      <c r="G11" s="667">
        <f>H11/E11</f>
        <v>198.70974348471663</v>
      </c>
      <c r="H11" s="693">
        <v>3881</v>
      </c>
      <c r="I11" s="698">
        <v>1230076</v>
      </c>
      <c r="J11" s="692">
        <v>113094</v>
      </c>
      <c r="K11" s="665">
        <f>I11/J11</f>
        <v>10.876580543618584</v>
      </c>
    </row>
    <row r="12" spans="1:11" ht="13.5" customHeight="1" x14ac:dyDescent="0.15">
      <c r="A12" s="621"/>
      <c r="B12" s="641">
        <f>B11+1</f>
        <v>52</v>
      </c>
      <c r="C12" s="661">
        <f>C11+1</f>
        <v>1977</v>
      </c>
      <c r="D12" s="641">
        <v>3.82</v>
      </c>
      <c r="E12" s="666">
        <v>19.302</v>
      </c>
      <c r="F12" s="663">
        <f>E12/D12</f>
        <v>5.0528795811518323</v>
      </c>
      <c r="G12" s="667">
        <f>H12/E12</f>
        <v>214.43373743653507</v>
      </c>
      <c r="H12" s="693">
        <v>4139</v>
      </c>
      <c r="I12" s="691">
        <v>1155997</v>
      </c>
      <c r="J12" s="694">
        <v>114165</v>
      </c>
      <c r="K12" s="665">
        <f>I12/J12</f>
        <v>10.125668987868435</v>
      </c>
    </row>
    <row r="13" spans="1:11" ht="13.5" customHeight="1" x14ac:dyDescent="0.15">
      <c r="A13" s="621"/>
      <c r="B13" s="641">
        <f>B12+1</f>
        <v>53</v>
      </c>
      <c r="C13" s="661">
        <f>C12+1</f>
        <v>1978</v>
      </c>
      <c r="D13" s="641">
        <v>3.83</v>
      </c>
      <c r="E13" s="666">
        <v>18.460999999999999</v>
      </c>
      <c r="F13" s="663">
        <f>E13/D13</f>
        <v>4.8201044386422973</v>
      </c>
      <c r="G13" s="667">
        <f>H13/E13</f>
        <v>214.07291045988842</v>
      </c>
      <c r="H13" s="693">
        <v>3952</v>
      </c>
      <c r="I13" s="691">
        <v>1197798</v>
      </c>
      <c r="J13" s="694">
        <v>115190</v>
      </c>
      <c r="K13" s="665">
        <f>I13/J13</f>
        <v>10.398454726972828</v>
      </c>
    </row>
    <row r="14" spans="1:11" ht="13.5" customHeight="1" x14ac:dyDescent="0.15">
      <c r="A14" s="621"/>
      <c r="B14" s="641">
        <f>B13+1</f>
        <v>54</v>
      </c>
      <c r="C14" s="661">
        <f>C13+1</f>
        <v>1979</v>
      </c>
      <c r="D14" s="641">
        <v>3.83</v>
      </c>
      <c r="E14" s="666">
        <v>17.995000000000001</v>
      </c>
      <c r="F14" s="663">
        <f>E14/D14</f>
        <v>4.6984334203655358</v>
      </c>
      <c r="G14" s="667">
        <f>H14/E14</f>
        <v>213.83717699360932</v>
      </c>
      <c r="H14" s="693">
        <v>3848</v>
      </c>
      <c r="I14" s="691">
        <v>1250721</v>
      </c>
      <c r="J14" s="694">
        <v>116155</v>
      </c>
      <c r="K14" s="665">
        <f>I14/J14</f>
        <v>10.767689724936508</v>
      </c>
    </row>
    <row r="15" spans="1:11" ht="13.5" customHeight="1" x14ac:dyDescent="0.15">
      <c r="A15" s="623"/>
      <c r="B15" s="669">
        <f>B14+1</f>
        <v>55</v>
      </c>
      <c r="C15" s="670">
        <f>C14+1</f>
        <v>1980</v>
      </c>
      <c r="D15" s="669">
        <v>3.82</v>
      </c>
      <c r="E15" s="671">
        <v>17.254999999999999</v>
      </c>
      <c r="F15" s="672">
        <f>E15/D15</f>
        <v>4.5170157068062826</v>
      </c>
      <c r="G15" s="667">
        <f>H15/E15</f>
        <v>235.58388872790496</v>
      </c>
      <c r="H15" s="695">
        <v>4065</v>
      </c>
      <c r="I15" s="696">
        <v>1190425</v>
      </c>
      <c r="J15" s="697">
        <v>117060</v>
      </c>
      <c r="K15" s="674">
        <f>I15/J15</f>
        <v>10.169357594396036</v>
      </c>
    </row>
    <row r="16" spans="1:11" ht="13.5" customHeight="1" x14ac:dyDescent="0.15">
      <c r="A16" s="621"/>
      <c r="B16" s="641">
        <f>B15+1</f>
        <v>56</v>
      </c>
      <c r="C16" s="661">
        <f>C15+1</f>
        <v>1981</v>
      </c>
      <c r="D16" s="668">
        <v>3.8</v>
      </c>
      <c r="E16" s="666">
        <v>16.344000000000001</v>
      </c>
      <c r="F16" s="663">
        <f>E16/D16</f>
        <v>4.3010526315789477</v>
      </c>
      <c r="G16" s="664">
        <f>H16/E16</f>
        <v>240.94468918257462</v>
      </c>
      <c r="H16" s="693">
        <v>3938</v>
      </c>
      <c r="I16" s="698">
        <v>1188799</v>
      </c>
      <c r="J16" s="692">
        <v>117902</v>
      </c>
      <c r="K16" s="665">
        <f>I16/J16</f>
        <v>10.082941765194823</v>
      </c>
    </row>
    <row r="17" spans="1:11" ht="13.5" customHeight="1" x14ac:dyDescent="0.15">
      <c r="A17" s="621"/>
      <c r="B17" s="641">
        <f>B16+1</f>
        <v>57</v>
      </c>
      <c r="C17" s="661">
        <f>C16+1</f>
        <v>1982</v>
      </c>
      <c r="D17" s="641">
        <v>3.78</v>
      </c>
      <c r="E17" s="666">
        <v>16.021000000000001</v>
      </c>
      <c r="F17" s="663">
        <f>E17/D17</f>
        <v>4.238359788359789</v>
      </c>
      <c r="G17" s="667">
        <f>H17/E17</f>
        <v>241.37070095499655</v>
      </c>
      <c r="H17" s="693">
        <v>3867</v>
      </c>
      <c r="I17" s="691">
        <v>1184306</v>
      </c>
      <c r="J17" s="694">
        <v>118728</v>
      </c>
      <c r="K17" s="665">
        <f>I17/J17</f>
        <v>9.9749511488444167</v>
      </c>
    </row>
    <row r="18" spans="1:11" ht="13.5" customHeight="1" x14ac:dyDescent="0.15">
      <c r="A18" s="621"/>
      <c r="B18" s="641">
        <f>B17+1</f>
        <v>58</v>
      </c>
      <c r="C18" s="661">
        <f>C17+1</f>
        <v>1983</v>
      </c>
      <c r="D18" s="641">
        <v>3.76</v>
      </c>
      <c r="E18" s="666">
        <v>15.329000000000001</v>
      </c>
      <c r="F18" s="663">
        <f>E18/D18</f>
        <v>4.0768617021276601</v>
      </c>
      <c r="G18" s="667">
        <f>H18/E18</f>
        <v>241.17685432839716</v>
      </c>
      <c r="H18" s="693">
        <v>3697</v>
      </c>
      <c r="I18" s="691">
        <v>1194699</v>
      </c>
      <c r="J18" s="694">
        <v>119536</v>
      </c>
      <c r="K18" s="665">
        <f>I18/J18</f>
        <v>9.9944702851023965</v>
      </c>
    </row>
    <row r="19" spans="1:11" ht="13.5" customHeight="1" x14ac:dyDescent="0.15">
      <c r="A19" s="621"/>
      <c r="B19" s="641">
        <f>B18+1</f>
        <v>59</v>
      </c>
      <c r="C19" s="661">
        <f>C18+1</f>
        <v>1984</v>
      </c>
      <c r="D19" s="641">
        <v>3.72</v>
      </c>
      <c r="E19" s="666">
        <v>15.48</v>
      </c>
      <c r="F19" s="663">
        <f>E19/D19</f>
        <v>4.161290322580645</v>
      </c>
      <c r="G19" s="667">
        <f>H19/E19</f>
        <v>240.18087855297156</v>
      </c>
      <c r="H19" s="693">
        <v>3718</v>
      </c>
      <c r="I19" s="691">
        <v>1201122</v>
      </c>
      <c r="J19" s="694">
        <v>120305</v>
      </c>
      <c r="K19" s="665">
        <f>I19/J19</f>
        <v>9.9839740659157972</v>
      </c>
    </row>
    <row r="20" spans="1:11" ht="13.5" customHeight="1" x14ac:dyDescent="0.15">
      <c r="A20" s="623"/>
      <c r="B20" s="669">
        <f>B19+1</f>
        <v>60</v>
      </c>
      <c r="C20" s="670">
        <f>C19+1</f>
        <v>1985</v>
      </c>
      <c r="D20" s="669">
        <v>3.71</v>
      </c>
      <c r="E20" s="671">
        <v>14.397</v>
      </c>
      <c r="F20" s="672">
        <f>E20/D20</f>
        <v>3.8805929919137467</v>
      </c>
      <c r="G20" s="673">
        <f>H20/E20</f>
        <v>242.27269570049316</v>
      </c>
      <c r="H20" s="695">
        <v>3488</v>
      </c>
      <c r="I20" s="696">
        <v>1186442</v>
      </c>
      <c r="J20" s="697">
        <v>121049</v>
      </c>
      <c r="K20" s="674">
        <f>I20/J20</f>
        <v>9.8013366487951163</v>
      </c>
    </row>
    <row r="21" spans="1:11" ht="13.5" customHeight="1" x14ac:dyDescent="0.15">
      <c r="A21" s="621"/>
      <c r="B21" s="641">
        <f>B20+1</f>
        <v>61</v>
      </c>
      <c r="C21" s="661">
        <f>C20+1</f>
        <v>1986</v>
      </c>
      <c r="D21" s="641">
        <v>3.69</v>
      </c>
      <c r="E21" s="666">
        <v>14.417</v>
      </c>
      <c r="F21" s="663">
        <f>E21/D21</f>
        <v>3.9070460704607046</v>
      </c>
      <c r="G21" s="667">
        <f>H21/E21</f>
        <v>238.60719983352988</v>
      </c>
      <c r="H21" s="693">
        <v>3440</v>
      </c>
      <c r="I21" s="698">
        <v>1199194</v>
      </c>
      <c r="J21" s="692">
        <v>121660</v>
      </c>
      <c r="K21" s="665">
        <f>I21/J21</f>
        <v>9.8569291468025639</v>
      </c>
    </row>
    <row r="22" spans="1:11" ht="13.5" customHeight="1" x14ac:dyDescent="0.15">
      <c r="A22" s="621"/>
      <c r="B22" s="641">
        <f>B21+1</f>
        <v>62</v>
      </c>
      <c r="C22" s="661">
        <f>C21+1</f>
        <v>1987</v>
      </c>
      <c r="D22" s="641">
        <v>3.67</v>
      </c>
      <c r="E22" s="666">
        <v>13.659000000000001</v>
      </c>
      <c r="F22" s="663">
        <f>E22/D22</f>
        <v>3.7217983651226159</v>
      </c>
      <c r="G22" s="667">
        <f>H22/E22</f>
        <v>235.52236620543229</v>
      </c>
      <c r="H22" s="693">
        <v>3217</v>
      </c>
      <c r="I22" s="691">
        <v>1195286</v>
      </c>
      <c r="J22" s="694">
        <v>122239</v>
      </c>
      <c r="K22" s="665">
        <f>I22/J22</f>
        <v>9.7782704374217726</v>
      </c>
    </row>
    <row r="23" spans="1:11" ht="13.5" customHeight="1" x14ac:dyDescent="0.15">
      <c r="A23" s="621"/>
      <c r="B23" s="641">
        <f>B22+1</f>
        <v>63</v>
      </c>
      <c r="C23" s="661">
        <f>C22+1</f>
        <v>1988</v>
      </c>
      <c r="D23" s="641">
        <v>3.63</v>
      </c>
      <c r="E23" s="666">
        <v>12.933999999999999</v>
      </c>
      <c r="F23" s="663">
        <f>E23/D23</f>
        <v>3.5630853994490357</v>
      </c>
      <c r="G23" s="667">
        <f>H23/E23</f>
        <v>231.94680686562549</v>
      </c>
      <c r="H23" s="693">
        <v>3000</v>
      </c>
      <c r="I23" s="691">
        <v>1198200</v>
      </c>
      <c r="J23" s="694">
        <v>122745</v>
      </c>
      <c r="K23" s="665">
        <f>I23/J23</f>
        <v>9.7617010876206773</v>
      </c>
    </row>
    <row r="24" spans="1:11" ht="13.5" customHeight="1" x14ac:dyDescent="0.15">
      <c r="A24" s="621" t="s">
        <v>47</v>
      </c>
      <c r="B24" s="641" t="s">
        <v>46</v>
      </c>
      <c r="C24" s="661">
        <f>C23+1</f>
        <v>1989</v>
      </c>
      <c r="D24" s="641">
        <v>3.61</v>
      </c>
      <c r="E24" s="666">
        <v>12.288</v>
      </c>
      <c r="F24" s="663">
        <f>E24/D24</f>
        <v>3.4038781163434906</v>
      </c>
      <c r="G24" s="667">
        <f>H24/E24</f>
        <v>239.82747395833331</v>
      </c>
      <c r="H24" s="693">
        <v>2947</v>
      </c>
      <c r="I24" s="691">
        <v>1197279</v>
      </c>
      <c r="J24" s="694">
        <v>123205</v>
      </c>
      <c r="K24" s="665">
        <f>I24/J24</f>
        <v>9.7177793109045894</v>
      </c>
    </row>
    <row r="25" spans="1:11" ht="13.5" customHeight="1" x14ac:dyDescent="0.15">
      <c r="A25" s="623"/>
      <c r="B25" s="669">
        <v>2</v>
      </c>
      <c r="C25" s="670">
        <f>C24+1</f>
        <v>1990</v>
      </c>
      <c r="D25" s="669">
        <v>3.56</v>
      </c>
      <c r="E25" s="671">
        <v>11.818</v>
      </c>
      <c r="F25" s="672">
        <f>E25/D25</f>
        <v>3.3196629213483146</v>
      </c>
      <c r="G25" s="667">
        <f>H25/E25</f>
        <v>249.7884582839736</v>
      </c>
      <c r="H25" s="695">
        <v>2952</v>
      </c>
      <c r="I25" s="696">
        <v>1176187</v>
      </c>
      <c r="J25" s="697">
        <v>123611</v>
      </c>
      <c r="K25" s="674">
        <f>I25/J25</f>
        <v>9.5152292271723393</v>
      </c>
    </row>
    <row r="26" spans="1:11" ht="13.5" customHeight="1" x14ac:dyDescent="0.15">
      <c r="A26" s="621"/>
      <c r="B26" s="641">
        <f>B25+1</f>
        <v>3</v>
      </c>
      <c r="C26" s="661">
        <f>C25+1</f>
        <v>1991</v>
      </c>
      <c r="D26" s="641">
        <v>3.57</v>
      </c>
      <c r="E26" s="666">
        <v>11.839</v>
      </c>
      <c r="F26" s="663">
        <f>E26/D26</f>
        <v>3.31624649859944</v>
      </c>
      <c r="G26" s="664">
        <f>H26/E26</f>
        <v>281.52715600979809</v>
      </c>
      <c r="H26" s="693">
        <v>3333</v>
      </c>
      <c r="I26" s="698">
        <v>1175254</v>
      </c>
      <c r="J26" s="692">
        <v>124101</v>
      </c>
      <c r="K26" s="665">
        <f>I26/J26</f>
        <v>9.4701412559125231</v>
      </c>
    </row>
    <row r="27" spans="1:11" ht="13.5" customHeight="1" x14ac:dyDescent="0.15">
      <c r="A27" s="621"/>
      <c r="B27" s="641">
        <f>B26+1</f>
        <v>4</v>
      </c>
      <c r="C27" s="661">
        <f>C26+1</f>
        <v>1992</v>
      </c>
      <c r="D27" s="641">
        <v>3.53</v>
      </c>
      <c r="E27" s="666">
        <v>12.154999999999999</v>
      </c>
      <c r="F27" s="663">
        <f>E27/D27</f>
        <v>3.4433427762039659</v>
      </c>
      <c r="G27" s="667">
        <f>H27/E27</f>
        <v>284.32743726861378</v>
      </c>
      <c r="H27" s="693">
        <v>3456</v>
      </c>
      <c r="I27" s="691">
        <v>1183136</v>
      </c>
      <c r="J27" s="694">
        <v>124567</v>
      </c>
      <c r="K27" s="665">
        <f>I27/J27</f>
        <v>9.4979890340138233</v>
      </c>
    </row>
    <row r="28" spans="1:11" ht="13.5" customHeight="1" x14ac:dyDescent="0.15">
      <c r="A28" s="621"/>
      <c r="B28" s="641">
        <f>B27+1</f>
        <v>5</v>
      </c>
      <c r="C28" s="661">
        <f>C27+1</f>
        <v>1993</v>
      </c>
      <c r="D28" s="641">
        <v>3.49</v>
      </c>
      <c r="E28" s="666">
        <v>11.65</v>
      </c>
      <c r="F28" s="663">
        <f>E28/D28</f>
        <v>3.3381088825214897</v>
      </c>
      <c r="G28" s="667">
        <f>H28/E28</f>
        <v>283.86266094420603</v>
      </c>
      <c r="H28" s="693">
        <v>3307</v>
      </c>
      <c r="I28" s="691">
        <v>1166653</v>
      </c>
      <c r="J28" s="694">
        <v>124938</v>
      </c>
      <c r="K28" s="665">
        <f>I28/J28</f>
        <v>9.337855576365877</v>
      </c>
    </row>
    <row r="29" spans="1:11" ht="13.5" customHeight="1" x14ac:dyDescent="0.15">
      <c r="A29" s="621"/>
      <c r="B29" s="641">
        <f>B28+1</f>
        <v>6</v>
      </c>
      <c r="C29" s="661">
        <f>C28+1</f>
        <v>1994</v>
      </c>
      <c r="D29" s="641">
        <v>3.47</v>
      </c>
      <c r="E29" s="666">
        <v>10.87</v>
      </c>
      <c r="F29" s="663">
        <f>E29/D29</f>
        <v>3.1325648414985587</v>
      </c>
      <c r="G29" s="667">
        <f>H29/E29</f>
        <v>282.33670653173874</v>
      </c>
      <c r="H29" s="693">
        <v>3069</v>
      </c>
      <c r="I29" s="691">
        <v>1140172</v>
      </c>
      <c r="J29" s="694">
        <v>125265</v>
      </c>
      <c r="K29" s="665">
        <f>I29/J29</f>
        <v>9.1020795912665147</v>
      </c>
    </row>
    <row r="30" spans="1:11" ht="13.5" customHeight="1" x14ac:dyDescent="0.15">
      <c r="A30" s="623"/>
      <c r="B30" s="669">
        <f>B29+1</f>
        <v>7</v>
      </c>
      <c r="C30" s="670">
        <f>C29+1</f>
        <v>1995</v>
      </c>
      <c r="D30" s="669">
        <v>3.42</v>
      </c>
      <c r="E30" s="671">
        <v>10.898</v>
      </c>
      <c r="F30" s="672">
        <f>E30/D30</f>
        <v>3.1865497076023392</v>
      </c>
      <c r="G30" s="673">
        <f>H30/E30</f>
        <v>273.44466874655899</v>
      </c>
      <c r="H30" s="695">
        <v>2980</v>
      </c>
      <c r="I30" s="696">
        <v>1122018</v>
      </c>
      <c r="J30" s="697">
        <v>125570</v>
      </c>
      <c r="K30" s="674">
        <f>I30/J30</f>
        <v>8.9353985824639643</v>
      </c>
    </row>
    <row r="31" spans="1:11" ht="13.5" customHeight="1" x14ac:dyDescent="0.15">
      <c r="A31" s="622"/>
      <c r="B31" s="675">
        <f>B30+1</f>
        <v>8</v>
      </c>
      <c r="C31" s="661">
        <f>C30+1</f>
        <v>1996</v>
      </c>
      <c r="D31" s="675">
        <v>3.34</v>
      </c>
      <c r="E31" s="662">
        <v>10.785</v>
      </c>
      <c r="F31" s="676">
        <f>E31/D31</f>
        <v>3.2290419161676649</v>
      </c>
      <c r="G31" s="667">
        <f>H31/E31</f>
        <v>270.93184979137692</v>
      </c>
      <c r="H31" s="690">
        <v>2922</v>
      </c>
      <c r="I31" s="698">
        <v>1123204</v>
      </c>
      <c r="J31" s="692">
        <v>125859</v>
      </c>
      <c r="K31" s="665">
        <f>I31/J31</f>
        <v>8.9243041816636079</v>
      </c>
    </row>
    <row r="32" spans="1:11" ht="13.5" customHeight="1" x14ac:dyDescent="0.15">
      <c r="A32" s="621"/>
      <c r="B32" s="641">
        <f>B31+1</f>
        <v>9</v>
      </c>
      <c r="C32" s="661">
        <f>C31+1</f>
        <v>1997</v>
      </c>
      <c r="D32" s="641">
        <v>3.34</v>
      </c>
      <c r="E32" s="666">
        <v>10.516999999999999</v>
      </c>
      <c r="F32" s="663">
        <f>E32/D32</f>
        <v>3.1488023952095809</v>
      </c>
      <c r="G32" s="667">
        <f>H32/E32</f>
        <v>278.21622135589996</v>
      </c>
      <c r="H32" s="693">
        <v>2926</v>
      </c>
      <c r="I32" s="691">
        <v>1095402</v>
      </c>
      <c r="J32" s="694">
        <v>126157</v>
      </c>
      <c r="K32" s="665">
        <f>I32/J32</f>
        <v>8.6828475629572672</v>
      </c>
    </row>
    <row r="33" spans="1:11" ht="13.5" customHeight="1" x14ac:dyDescent="0.15">
      <c r="A33" s="621"/>
      <c r="B33" s="641">
        <f>B32+1</f>
        <v>10</v>
      </c>
      <c r="C33" s="661">
        <f>C32+1</f>
        <v>1998</v>
      </c>
      <c r="D33" s="641">
        <v>3.31</v>
      </c>
      <c r="E33" s="666">
        <v>9.6880000000000006</v>
      </c>
      <c r="F33" s="663">
        <f>E33/D33</f>
        <v>2.9268882175226589</v>
      </c>
      <c r="G33" s="667">
        <f>H33/E33</f>
        <v>282.411230388109</v>
      </c>
      <c r="H33" s="693">
        <v>2736</v>
      </c>
      <c r="I33" s="691">
        <v>1067533</v>
      </c>
      <c r="J33" s="694">
        <v>126472</v>
      </c>
      <c r="K33" s="665">
        <f>I33/J33</f>
        <v>8.4408643810487689</v>
      </c>
    </row>
    <row r="34" spans="1:11" ht="13.5" customHeight="1" x14ac:dyDescent="0.15">
      <c r="A34" s="621"/>
      <c r="B34" s="641">
        <f>B33+1</f>
        <v>11</v>
      </c>
      <c r="C34" s="661">
        <f>C33+1</f>
        <v>1999</v>
      </c>
      <c r="D34" s="668">
        <v>3.3</v>
      </c>
      <c r="E34" s="666">
        <v>9.6010000000000009</v>
      </c>
      <c r="F34" s="663">
        <f>E34/D34</f>
        <v>2.9093939393939396</v>
      </c>
      <c r="G34" s="667">
        <f>H34/E34</f>
        <v>282.67888761587329</v>
      </c>
      <c r="H34" s="693">
        <v>2714</v>
      </c>
      <c r="I34" s="691">
        <v>1045408</v>
      </c>
      <c r="J34" s="694">
        <v>126667</v>
      </c>
      <c r="K34" s="665">
        <f>I34/J34</f>
        <v>8.2531993336859646</v>
      </c>
    </row>
    <row r="35" spans="1:11" ht="13.5" customHeight="1" x14ac:dyDescent="0.15">
      <c r="A35" s="623"/>
      <c r="B35" s="669">
        <f>B34+1</f>
        <v>12</v>
      </c>
      <c r="C35" s="670">
        <f>C34+1</f>
        <v>2000</v>
      </c>
      <c r="D35" s="669">
        <v>3.31</v>
      </c>
      <c r="E35" s="671">
        <v>9.3550000000000004</v>
      </c>
      <c r="F35" s="672">
        <f>E35/D35</f>
        <v>2.8262839879154078</v>
      </c>
      <c r="G35" s="667">
        <f>H35/E35</f>
        <v>278.7814003206841</v>
      </c>
      <c r="H35" s="695">
        <v>2608</v>
      </c>
      <c r="I35" s="696">
        <v>1061475</v>
      </c>
      <c r="J35" s="697">
        <v>126926</v>
      </c>
      <c r="K35" s="674">
        <f>I35/J35</f>
        <v>8.3629437625072871</v>
      </c>
    </row>
    <row r="36" spans="1:11" ht="13.5" customHeight="1" x14ac:dyDescent="0.15">
      <c r="A36" s="622"/>
      <c r="B36" s="675">
        <v>13</v>
      </c>
      <c r="C36" s="661">
        <f>C35+1</f>
        <v>2001</v>
      </c>
      <c r="D36" s="677">
        <v>3.28</v>
      </c>
      <c r="E36" s="662">
        <v>9.1530000000000005</v>
      </c>
      <c r="F36" s="678">
        <f>E36/D36</f>
        <v>2.7905487804878053</v>
      </c>
      <c r="G36" s="664">
        <f>H36/E36</f>
        <v>277.39538948978475</v>
      </c>
      <c r="H36" s="690">
        <v>2539</v>
      </c>
      <c r="I36" s="698">
        <v>1027353</v>
      </c>
      <c r="J36" s="692">
        <v>127316</v>
      </c>
      <c r="K36" s="665">
        <f>I36/J36</f>
        <v>8.0693157183700404</v>
      </c>
    </row>
    <row r="37" spans="1:11" ht="13.5" customHeight="1" x14ac:dyDescent="0.15">
      <c r="A37" s="621"/>
      <c r="B37" s="641">
        <v>14</v>
      </c>
      <c r="C37" s="661">
        <f>C36+1</f>
        <v>2002</v>
      </c>
      <c r="D37" s="679">
        <v>3.24</v>
      </c>
      <c r="E37" s="666">
        <v>8.8629999999999995</v>
      </c>
      <c r="F37" s="680">
        <f>E37/D37</f>
        <v>2.7354938271604934</v>
      </c>
      <c r="G37" s="667">
        <f>H37/E37</f>
        <v>291.21065102109895</v>
      </c>
      <c r="H37" s="693">
        <v>2581</v>
      </c>
      <c r="I37" s="691">
        <v>999465</v>
      </c>
      <c r="J37" s="694">
        <v>127486</v>
      </c>
      <c r="K37" s="665">
        <f>I37/J37</f>
        <v>7.8398020174764289</v>
      </c>
    </row>
    <row r="38" spans="1:11" ht="13.5" customHeight="1" x14ac:dyDescent="0.15">
      <c r="A38" s="621"/>
      <c r="B38" s="641">
        <v>15</v>
      </c>
      <c r="C38" s="661">
        <f>C37+1</f>
        <v>2003</v>
      </c>
      <c r="D38" s="679">
        <v>3.22</v>
      </c>
      <c r="E38" s="666">
        <v>8.5139999999999993</v>
      </c>
      <c r="F38" s="680">
        <f>E38/D38</f>
        <v>2.6440993788819873</v>
      </c>
      <c r="G38" s="667">
        <f>H38/E38</f>
        <v>281.65374677002586</v>
      </c>
      <c r="H38" s="693">
        <v>2398</v>
      </c>
      <c r="I38" s="691">
        <v>981100</v>
      </c>
      <c r="J38" s="694">
        <v>127694</v>
      </c>
      <c r="K38" s="665">
        <f>I38/J38</f>
        <v>7.6832114273184331</v>
      </c>
    </row>
    <row r="39" spans="1:11" ht="13.5" customHeight="1" x14ac:dyDescent="0.15">
      <c r="A39" s="621"/>
      <c r="B39" s="641">
        <v>16</v>
      </c>
      <c r="C39" s="661">
        <f>C38+1</f>
        <v>2004</v>
      </c>
      <c r="D39" s="679">
        <v>3.19</v>
      </c>
      <c r="E39" s="666">
        <v>8.6210000000000004</v>
      </c>
      <c r="F39" s="680">
        <f>E39/D39</f>
        <v>2.7025078369905957</v>
      </c>
      <c r="G39" s="667">
        <f>H39/E39</f>
        <v>272.70618257742717</v>
      </c>
      <c r="H39" s="693">
        <v>2351</v>
      </c>
      <c r="I39" s="691">
        <v>953919</v>
      </c>
      <c r="J39" s="694">
        <v>127787</v>
      </c>
      <c r="K39" s="665">
        <f>I39/J39</f>
        <v>7.4649142714047594</v>
      </c>
    </row>
    <row r="40" spans="1:11" ht="13.5" customHeight="1" x14ac:dyDescent="0.15">
      <c r="A40" s="623"/>
      <c r="B40" s="669">
        <v>17</v>
      </c>
      <c r="C40" s="670">
        <f>C39+1</f>
        <v>2005</v>
      </c>
      <c r="D40" s="681">
        <v>3.17</v>
      </c>
      <c r="E40" s="671">
        <v>8.1820000000000004</v>
      </c>
      <c r="F40" s="682">
        <f>E40/D40</f>
        <v>2.5810725552050475</v>
      </c>
      <c r="G40" s="673">
        <f>H40/E40</f>
        <v>276.58274260571989</v>
      </c>
      <c r="H40" s="695">
        <v>2263</v>
      </c>
      <c r="I40" s="696">
        <v>938763</v>
      </c>
      <c r="J40" s="697">
        <v>127768</v>
      </c>
      <c r="K40" s="674">
        <f>I40/J40</f>
        <v>7.3474031056289526</v>
      </c>
    </row>
    <row r="41" spans="1:11" ht="13.5" customHeight="1" x14ac:dyDescent="0.15">
      <c r="A41" s="622"/>
      <c r="B41" s="675">
        <v>18</v>
      </c>
      <c r="C41" s="661">
        <f>C40+1</f>
        <v>2006</v>
      </c>
      <c r="D41" s="677">
        <v>3.16</v>
      </c>
      <c r="E41" s="662">
        <v>8.1630000000000003</v>
      </c>
      <c r="F41" s="678">
        <f>E41/D41</f>
        <v>2.5832278481012656</v>
      </c>
      <c r="G41" s="667">
        <f>H41/E41</f>
        <v>273.55139042018862</v>
      </c>
      <c r="H41" s="690">
        <v>2233</v>
      </c>
      <c r="I41" s="698">
        <v>941570</v>
      </c>
      <c r="J41" s="692">
        <v>127901</v>
      </c>
      <c r="K41" s="665">
        <f>I41/J41</f>
        <v>7.3617094471505302</v>
      </c>
    </row>
    <row r="42" spans="1:11" ht="13.5" customHeight="1" x14ac:dyDescent="0.15">
      <c r="A42" s="621"/>
      <c r="B42" s="641">
        <v>19</v>
      </c>
      <c r="C42" s="661">
        <f>C41+1</f>
        <v>2007</v>
      </c>
      <c r="D42" s="679">
        <v>3.14</v>
      </c>
      <c r="E42" s="666">
        <v>7.94</v>
      </c>
      <c r="F42" s="680">
        <f>E42/D42</f>
        <v>2.5286624203821657</v>
      </c>
      <c r="G42" s="667">
        <f>H42/E42</f>
        <v>279.59697732997478</v>
      </c>
      <c r="H42" s="693">
        <v>2220</v>
      </c>
      <c r="I42" s="691">
        <v>927112</v>
      </c>
      <c r="J42" s="694">
        <v>128033</v>
      </c>
      <c r="K42" s="665">
        <f>I42/J42</f>
        <v>7.2411956292518331</v>
      </c>
    </row>
    <row r="43" spans="1:11" ht="13.5" customHeight="1" x14ac:dyDescent="0.15">
      <c r="A43" s="621"/>
      <c r="B43" s="641">
        <v>20</v>
      </c>
      <c r="C43" s="661">
        <f>C42+1</f>
        <v>2008</v>
      </c>
      <c r="D43" s="679">
        <v>3.13</v>
      </c>
      <c r="E43" s="666">
        <v>7.6269999999999998</v>
      </c>
      <c r="F43" s="680">
        <f>E43/D43</f>
        <v>2.4367412140575082</v>
      </c>
      <c r="G43" s="667">
        <f>H43/E43</f>
        <v>293.16900485118657</v>
      </c>
      <c r="H43" s="693">
        <v>2236</v>
      </c>
      <c r="I43" s="691">
        <v>904813</v>
      </c>
      <c r="J43" s="694">
        <v>128084</v>
      </c>
      <c r="K43" s="665">
        <f>I43/J43</f>
        <v>7.064215670965929</v>
      </c>
    </row>
    <row r="44" spans="1:11" ht="13.5" customHeight="1" x14ac:dyDescent="0.15">
      <c r="A44" s="621"/>
      <c r="B44" s="641">
        <v>21</v>
      </c>
      <c r="C44" s="661">
        <f>C43+1</f>
        <v>2009</v>
      </c>
      <c r="D44" s="668">
        <v>3.11</v>
      </c>
      <c r="E44" s="666">
        <v>7.085</v>
      </c>
      <c r="F44" s="680">
        <f>E44/D44</f>
        <v>2.2781350482315115</v>
      </c>
      <c r="G44" s="667">
        <f>H44/E44</f>
        <v>317.71347918136911</v>
      </c>
      <c r="H44" s="693">
        <v>2251</v>
      </c>
      <c r="I44" s="691">
        <v>867935</v>
      </c>
      <c r="J44" s="694">
        <v>128032</v>
      </c>
      <c r="K44" s="665">
        <f>I44/J44</f>
        <v>6.7790474256435891</v>
      </c>
    </row>
    <row r="45" spans="1:11" ht="13.5" customHeight="1" x14ac:dyDescent="0.15">
      <c r="A45" s="621"/>
      <c r="B45" s="641">
        <v>22</v>
      </c>
      <c r="C45" s="661">
        <f>C44+1</f>
        <v>2010</v>
      </c>
      <c r="D45" s="668">
        <v>3.09</v>
      </c>
      <c r="E45" s="666">
        <v>6.9480000000000004</v>
      </c>
      <c r="F45" s="680">
        <f>E45/D45</f>
        <v>2.2485436893203885</v>
      </c>
      <c r="G45" s="667">
        <f>H45/E45</f>
        <v>303.10880829015542</v>
      </c>
      <c r="H45" s="693">
        <v>2106</v>
      </c>
      <c r="I45" s="691">
        <v>848926</v>
      </c>
      <c r="J45" s="694">
        <v>128057</v>
      </c>
      <c r="K45" s="665">
        <f>I45/J45</f>
        <v>6.629282272737921</v>
      </c>
    </row>
    <row r="46" spans="1:11" ht="13.5" customHeight="1" x14ac:dyDescent="0.15">
      <c r="A46" s="622"/>
      <c r="B46" s="675">
        <v>23</v>
      </c>
      <c r="C46" s="683">
        <f>C45+1</f>
        <v>2011</v>
      </c>
      <c r="D46" s="664">
        <v>3.08</v>
      </c>
      <c r="E46" s="662">
        <v>6.8959999999999999</v>
      </c>
      <c r="F46" s="678">
        <f>E46/D46</f>
        <v>2.238961038961039</v>
      </c>
      <c r="G46" s="664">
        <f>H46/E46</f>
        <v>304.66937354988397</v>
      </c>
      <c r="H46" s="690">
        <v>2101</v>
      </c>
      <c r="I46" s="699">
        <v>825854</v>
      </c>
      <c r="J46" s="700">
        <v>127834</v>
      </c>
      <c r="K46" s="684">
        <f>I46/J46</f>
        <v>6.4603626578218627</v>
      </c>
    </row>
    <row r="47" spans="1:11" ht="13.5" customHeight="1" x14ac:dyDescent="0.15">
      <c r="A47" s="621"/>
      <c r="B47" s="641">
        <v>24</v>
      </c>
      <c r="C47" s="661">
        <f>C46+1</f>
        <v>2012</v>
      </c>
      <c r="D47" s="667">
        <v>3.07</v>
      </c>
      <c r="E47" s="666">
        <v>6.5869999999999997</v>
      </c>
      <c r="F47" s="680">
        <f>E47/D47</f>
        <v>2.1456026058631923</v>
      </c>
      <c r="G47" s="667">
        <f>H47/E47</f>
        <v>298.16304842872324</v>
      </c>
      <c r="H47" s="693">
        <v>1964</v>
      </c>
      <c r="I47" s="701">
        <v>807060</v>
      </c>
      <c r="J47" s="702">
        <v>127593</v>
      </c>
      <c r="K47" s="665">
        <f>I47/J47</f>
        <v>6.3252686275892875</v>
      </c>
    </row>
    <row r="48" spans="1:11" ht="13.5" customHeight="1" x14ac:dyDescent="0.15">
      <c r="A48" s="621"/>
      <c r="B48" s="641">
        <v>25</v>
      </c>
      <c r="C48" s="661">
        <f>C47+1</f>
        <v>2013</v>
      </c>
      <c r="D48" s="667">
        <v>3.05</v>
      </c>
      <c r="E48" s="666">
        <v>5.9340000000000002</v>
      </c>
      <c r="F48" s="680">
        <f>E48/D48</f>
        <v>1.9455737704918035</v>
      </c>
      <c r="G48" s="667">
        <f>H48/E48</f>
        <v>327.4351196494776</v>
      </c>
      <c r="H48" s="693">
        <v>1943</v>
      </c>
      <c r="I48" s="701">
        <v>793363</v>
      </c>
      <c r="J48" s="702">
        <v>127414</v>
      </c>
      <c r="K48" s="665">
        <f>I48/J48</f>
        <v>6.2266548416971448</v>
      </c>
    </row>
    <row r="49" spans="1:11" ht="13.5" customHeight="1" x14ac:dyDescent="0.15">
      <c r="A49" s="621"/>
      <c r="B49" s="641">
        <v>26</v>
      </c>
      <c r="C49" s="661">
        <f>C48+1</f>
        <v>2014</v>
      </c>
      <c r="D49" s="679">
        <v>3.03</v>
      </c>
      <c r="E49" s="666">
        <v>6.03</v>
      </c>
      <c r="F49" s="680">
        <f>E49/D49</f>
        <v>1.9900990099009903</v>
      </c>
      <c r="G49" s="667">
        <f>H49/E49</f>
        <v>323.54892205638475</v>
      </c>
      <c r="H49" s="693">
        <v>1951</v>
      </c>
      <c r="I49" s="701">
        <v>790165</v>
      </c>
      <c r="J49" s="702">
        <v>127237</v>
      </c>
      <c r="K49" s="665">
        <f>I49/J49</f>
        <v>6.2101825726793303</v>
      </c>
    </row>
    <row r="50" spans="1:11" ht="13.5" customHeight="1" x14ac:dyDescent="0.15">
      <c r="A50" s="623"/>
      <c r="B50" s="669">
        <v>27</v>
      </c>
      <c r="C50" s="670">
        <f>C49+1</f>
        <v>2015</v>
      </c>
      <c r="D50" s="681">
        <v>3.02</v>
      </c>
      <c r="E50" s="671">
        <v>5.7729999999999997</v>
      </c>
      <c r="F50" s="682">
        <f>E50/D50</f>
        <v>1.9115894039735097</v>
      </c>
      <c r="G50" s="673">
        <f>H50/E50</f>
        <v>329.11830937121084</v>
      </c>
      <c r="H50" s="695">
        <v>1900</v>
      </c>
      <c r="I50" s="703">
        <v>780411</v>
      </c>
      <c r="J50" s="704">
        <v>127095</v>
      </c>
      <c r="K50" s="674">
        <f>I50/J50</f>
        <v>6.1403753098076246</v>
      </c>
    </row>
    <row r="51" spans="1:11" ht="13.5" customHeight="1" x14ac:dyDescent="0.15">
      <c r="A51" s="622"/>
      <c r="B51" s="675">
        <v>28</v>
      </c>
      <c r="C51" s="675">
        <f>C50+1</f>
        <v>2016</v>
      </c>
      <c r="D51" s="677">
        <v>2.99</v>
      </c>
      <c r="E51" s="662">
        <v>5.6180000000000003</v>
      </c>
      <c r="F51" s="662">
        <f>E51/D51</f>
        <v>1.8789297658862876</v>
      </c>
      <c r="G51" s="668">
        <f>H51/E51</f>
        <v>334.99466002135989</v>
      </c>
      <c r="H51" s="690">
        <v>1882</v>
      </c>
      <c r="I51" s="699">
        <v>776408</v>
      </c>
      <c r="J51" s="700">
        <v>126933</v>
      </c>
      <c r="K51" s="684">
        <f>I51/J51</f>
        <v>6.1166757265644076</v>
      </c>
    </row>
    <row r="52" spans="1:11" ht="13.5" customHeight="1" x14ac:dyDescent="0.15">
      <c r="A52" s="621"/>
      <c r="B52" s="641">
        <v>29</v>
      </c>
      <c r="C52" s="641">
        <f>C51+1</f>
        <v>2017</v>
      </c>
      <c r="D52" s="679">
        <v>2.98</v>
      </c>
      <c r="E52" s="666">
        <v>5.2489999999999997</v>
      </c>
      <c r="F52" s="666">
        <f>E52/D52</f>
        <v>1.7614093959731543</v>
      </c>
      <c r="G52" s="668">
        <f>H52/E52</f>
        <v>346.73271099257005</v>
      </c>
      <c r="H52" s="693">
        <v>1820</v>
      </c>
      <c r="I52" s="701">
        <v>768766</v>
      </c>
      <c r="J52" s="702">
        <v>126706</v>
      </c>
      <c r="K52" s="665">
        <f>I52/J52</f>
        <v>6.067321200258867</v>
      </c>
    </row>
    <row r="53" spans="1:11" ht="13.5" customHeight="1" x14ac:dyDescent="0.15">
      <c r="A53" s="621"/>
      <c r="B53" s="641">
        <v>30</v>
      </c>
      <c r="C53" s="641">
        <f>C52+1</f>
        <v>2018</v>
      </c>
      <c r="D53" s="679">
        <v>2.98</v>
      </c>
      <c r="E53" s="666">
        <v>4.9809999999999999</v>
      </c>
      <c r="F53" s="666">
        <f>E53/D53</f>
        <v>1.6714765100671141</v>
      </c>
      <c r="G53" s="668">
        <f>H53/E53</f>
        <v>351.53583617747444</v>
      </c>
      <c r="H53" s="693">
        <v>1751</v>
      </c>
      <c r="I53" s="701">
        <v>757237</v>
      </c>
      <c r="J53" s="702">
        <v>126443</v>
      </c>
      <c r="K53" s="665">
        <f>I53/J53</f>
        <v>5.988761734536511</v>
      </c>
    </row>
    <row r="54" spans="1:11" ht="13.5" customHeight="1" thickBot="1" x14ac:dyDescent="0.2">
      <c r="A54" s="620" t="s">
        <v>26</v>
      </c>
      <c r="B54" s="685" t="s">
        <v>195</v>
      </c>
      <c r="C54" s="685">
        <f>C53+1</f>
        <v>2019</v>
      </c>
      <c r="D54" s="686">
        <v>2.97</v>
      </c>
      <c r="E54" s="687">
        <v>4.7080000000000002</v>
      </c>
      <c r="F54" s="687">
        <f>E54/D54</f>
        <v>1.5851851851851853</v>
      </c>
      <c r="G54" s="688">
        <f>H54/E54</f>
        <v>362.57434154630414</v>
      </c>
      <c r="H54" s="705">
        <v>1707</v>
      </c>
      <c r="I54" s="706">
        <v>744263</v>
      </c>
      <c r="J54" s="707">
        <v>126167</v>
      </c>
      <c r="K54" s="689">
        <f>I54/J54</f>
        <v>5.899030649852973</v>
      </c>
    </row>
    <row r="55" spans="1:11" ht="13.9" customHeight="1" x14ac:dyDescent="0.4">
      <c r="E55" s="619"/>
      <c r="F55" s="619"/>
      <c r="G55" s="619"/>
      <c r="H55" s="618"/>
      <c r="K55" s="617"/>
    </row>
    <row r="56" spans="1:11" s="204" customFormat="1" ht="12" x14ac:dyDescent="0.15">
      <c r="A56" s="635" t="s">
        <v>23</v>
      </c>
      <c r="B56" s="633" t="s">
        <v>363</v>
      </c>
      <c r="C56" s="204" t="s">
        <v>362</v>
      </c>
      <c r="J56" s="272"/>
    </row>
    <row r="57" spans="1:11" s="204" customFormat="1" ht="12" x14ac:dyDescent="0.15">
      <c r="B57" s="633" t="s">
        <v>361</v>
      </c>
      <c r="C57" s="204" t="s">
        <v>360</v>
      </c>
      <c r="J57" s="272"/>
    </row>
    <row r="58" spans="1:11" s="272" customFormat="1" ht="12" x14ac:dyDescent="0.15">
      <c r="B58" s="633" t="s">
        <v>359</v>
      </c>
      <c r="C58" s="272" t="s">
        <v>358</v>
      </c>
    </row>
    <row r="59" spans="1:11" s="272" customFormat="1" ht="12" x14ac:dyDescent="0.15">
      <c r="B59" s="633" t="s">
        <v>357</v>
      </c>
      <c r="C59" s="272" t="s">
        <v>356</v>
      </c>
    </row>
    <row r="60" spans="1:11" s="272" customFormat="1" ht="12" x14ac:dyDescent="0.15">
      <c r="B60" s="305" t="s">
        <v>355</v>
      </c>
      <c r="C60" s="272" t="s">
        <v>354</v>
      </c>
    </row>
  </sheetData>
  <mergeCells count="7">
    <mergeCell ref="A1:K1"/>
    <mergeCell ref="A2:K2"/>
    <mergeCell ref="E5:F5"/>
    <mergeCell ref="A5:C6"/>
    <mergeCell ref="D5:D6"/>
    <mergeCell ref="I4:K4"/>
    <mergeCell ref="J5:J6"/>
  </mergeCells>
  <phoneticPr fontId="1"/>
  <pageMargins left="0.78700000000000003" right="0.78700000000000003" top="0.78" bottom="0.97" header="0.51200000000000001" footer="0.51200000000000001"/>
  <pageSetup paperSize="9" scale="89" orientation="portrait" r:id="rId1"/>
  <headerFooter alignWithMargins="0"/>
  <rowBreaks count="1" manualBreakCount="1">
    <brk id="60" max="10" man="1"/>
  </rowBreaks>
  <colBreaks count="1" manualBreakCount="1">
    <brk id="11" max="70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BA0FB4-A516-49C5-9E9F-BD9C433E6F49}">
  <dimension ref="A1:N86"/>
  <sheetViews>
    <sheetView zoomScaleNormal="100" workbookViewId="0">
      <selection sqref="A1:K1"/>
    </sheetView>
  </sheetViews>
  <sheetFormatPr defaultRowHeight="13.5" x14ac:dyDescent="0.15"/>
  <cols>
    <col min="1" max="1" width="4.5" style="6" bestFit="1" customWidth="1"/>
    <col min="2" max="2" width="3.5" style="6" bestFit="1" customWidth="1"/>
    <col min="3" max="3" width="5.625" style="6" bestFit="1" customWidth="1"/>
    <col min="4" max="5" width="10.5" style="6" customWidth="1"/>
    <col min="6" max="6" width="7.5" style="6" bestFit="1" customWidth="1"/>
    <col min="7" max="7" width="11.875" style="6" bestFit="1" customWidth="1"/>
    <col min="8" max="9" width="10.5" style="6" customWidth="1"/>
    <col min="10" max="10" width="10.25" style="6" bestFit="1" customWidth="1"/>
    <col min="11" max="11" width="10.25" style="6" customWidth="1"/>
    <col min="12" max="16384" width="9" style="6"/>
  </cols>
  <sheetData>
    <row r="1" spans="1:12" ht="21" x14ac:dyDescent="0.2">
      <c r="A1" s="630" t="s">
        <v>390</v>
      </c>
      <c r="B1" s="630"/>
      <c r="C1" s="630"/>
      <c r="D1" s="630"/>
      <c r="E1" s="630"/>
      <c r="F1" s="630"/>
      <c r="G1" s="630"/>
      <c r="H1" s="630"/>
      <c r="I1" s="630"/>
      <c r="J1" s="630"/>
      <c r="K1" s="630"/>
      <c r="L1" s="613"/>
    </row>
    <row r="2" spans="1:12" ht="18" thickBot="1" x14ac:dyDescent="0.25">
      <c r="A2" s="628"/>
      <c r="B2" s="628"/>
      <c r="C2" s="616"/>
      <c r="D2" s="616"/>
      <c r="E2" s="616"/>
      <c r="F2" s="616"/>
      <c r="G2" s="616"/>
      <c r="H2" s="616"/>
      <c r="I2" s="616"/>
      <c r="J2" s="638" t="s">
        <v>179</v>
      </c>
      <c r="K2" s="638"/>
    </row>
    <row r="3" spans="1:12" ht="12" customHeight="1" x14ac:dyDescent="0.15">
      <c r="A3" s="646" t="s">
        <v>54</v>
      </c>
      <c r="B3" s="647"/>
      <c r="C3" s="648"/>
      <c r="D3" s="764" t="s">
        <v>343</v>
      </c>
      <c r="E3" s="709" t="s">
        <v>392</v>
      </c>
      <c r="F3" s="648"/>
      <c r="G3" s="710" t="s">
        <v>97</v>
      </c>
      <c r="H3" s="711"/>
      <c r="I3" s="711"/>
      <c r="J3" s="711"/>
      <c r="K3" s="712"/>
    </row>
    <row r="4" spans="1:12" ht="12" customHeight="1" x14ac:dyDescent="0.15">
      <c r="A4" s="654"/>
      <c r="B4" s="655"/>
      <c r="C4" s="656"/>
      <c r="D4" s="765" t="s">
        <v>391</v>
      </c>
      <c r="E4" s="713"/>
      <c r="F4" s="658" t="s">
        <v>389</v>
      </c>
      <c r="G4" s="714" t="s">
        <v>93</v>
      </c>
      <c r="H4" s="714" t="s">
        <v>92</v>
      </c>
      <c r="I4" s="714" t="s">
        <v>91</v>
      </c>
      <c r="J4" s="714" t="s">
        <v>90</v>
      </c>
      <c r="K4" s="715" t="s">
        <v>89</v>
      </c>
    </row>
    <row r="5" spans="1:12" ht="12" customHeight="1" x14ac:dyDescent="0.15">
      <c r="A5" s="637" t="s">
        <v>48</v>
      </c>
      <c r="B5" s="641">
        <v>38</v>
      </c>
      <c r="C5" s="716">
        <v>1963</v>
      </c>
      <c r="D5" s="745">
        <v>1044600</v>
      </c>
      <c r="E5" s="746">
        <f>SUM(G5:K5)</f>
        <v>532393</v>
      </c>
      <c r="F5" s="747">
        <v>-51</v>
      </c>
      <c r="G5" s="748">
        <v>472491</v>
      </c>
      <c r="H5" s="748">
        <v>43365</v>
      </c>
      <c r="I5" s="748">
        <v>16537</v>
      </c>
      <c r="J5" s="717" t="s">
        <v>326</v>
      </c>
      <c r="K5" s="718" t="s">
        <v>326</v>
      </c>
    </row>
    <row r="6" spans="1:12" ht="12" customHeight="1" x14ac:dyDescent="0.15">
      <c r="A6" s="621"/>
      <c r="B6" s="641">
        <f>B5+1</f>
        <v>39</v>
      </c>
      <c r="C6" s="719">
        <v>1964</v>
      </c>
      <c r="D6" s="749">
        <v>1033590</v>
      </c>
      <c r="E6" s="750">
        <f>SUM(G6:K6)</f>
        <v>869313</v>
      </c>
      <c r="F6" s="751">
        <f>E6/D6*100</f>
        <v>84.106173627840832</v>
      </c>
      <c r="G6" s="752">
        <v>766343</v>
      </c>
      <c r="H6" s="752">
        <v>75743</v>
      </c>
      <c r="I6" s="752">
        <v>27227</v>
      </c>
      <c r="J6" s="720" t="s">
        <v>326</v>
      </c>
      <c r="K6" s="721" t="s">
        <v>326</v>
      </c>
    </row>
    <row r="7" spans="1:12" ht="12" customHeight="1" x14ac:dyDescent="0.15">
      <c r="A7" s="621"/>
      <c r="B7" s="722">
        <f>B6+1</f>
        <v>40</v>
      </c>
      <c r="C7" s="719">
        <v>1965</v>
      </c>
      <c r="D7" s="749">
        <v>1029077</v>
      </c>
      <c r="E7" s="750">
        <f>SUM(G7:K7)</f>
        <v>905703</v>
      </c>
      <c r="F7" s="751">
        <f>E7/D7*100</f>
        <v>88.011198384571813</v>
      </c>
      <c r="G7" s="752">
        <v>796319</v>
      </c>
      <c r="H7" s="752">
        <v>78713</v>
      </c>
      <c r="I7" s="752">
        <v>30671</v>
      </c>
      <c r="J7" s="720" t="s">
        <v>326</v>
      </c>
      <c r="K7" s="721" t="s">
        <v>326</v>
      </c>
    </row>
    <row r="8" spans="1:12" ht="12" customHeight="1" x14ac:dyDescent="0.15">
      <c r="A8" s="623"/>
      <c r="B8" s="723"/>
      <c r="C8" s="724"/>
      <c r="D8" s="725"/>
      <c r="E8" s="726"/>
      <c r="F8" s="727"/>
      <c r="G8" s="728">
        <f>G7/$E7*100</f>
        <v>87.922751718830554</v>
      </c>
      <c r="H8" s="728">
        <f>H7/$E7*100</f>
        <v>8.6908180717078345</v>
      </c>
      <c r="I8" s="728">
        <f>I7/$E7*100</f>
        <v>3.3864302094616008</v>
      </c>
      <c r="J8" s="729"/>
      <c r="K8" s="730"/>
    </row>
    <row r="9" spans="1:12" ht="12" customHeight="1" x14ac:dyDescent="0.15">
      <c r="A9" s="621"/>
      <c r="B9" s="641">
        <f>B7+1</f>
        <v>41</v>
      </c>
      <c r="C9" s="719">
        <v>1966</v>
      </c>
      <c r="D9" s="749">
        <v>1028833</v>
      </c>
      <c r="E9" s="750">
        <f>SUM(G9:K9)</f>
        <v>904247</v>
      </c>
      <c r="F9" s="751">
        <f>E9/D9*100</f>
        <v>87.890551722193976</v>
      </c>
      <c r="G9" s="752">
        <v>793750</v>
      </c>
      <c r="H9" s="752">
        <v>79853</v>
      </c>
      <c r="I9" s="752">
        <v>30644</v>
      </c>
      <c r="J9" s="720" t="s">
        <v>326</v>
      </c>
      <c r="K9" s="721" t="s">
        <v>326</v>
      </c>
    </row>
    <row r="10" spans="1:12" ht="12" customHeight="1" x14ac:dyDescent="0.15">
      <c r="A10" s="621"/>
      <c r="B10" s="641">
        <f>B9+1</f>
        <v>42</v>
      </c>
      <c r="C10" s="719">
        <v>1967</v>
      </c>
      <c r="D10" s="749">
        <v>1086036</v>
      </c>
      <c r="E10" s="750">
        <f>SUM(G10:K10)</f>
        <v>950083</v>
      </c>
      <c r="F10" s="751">
        <f>E10/D10*100</f>
        <v>87.48172252116872</v>
      </c>
      <c r="G10" s="752">
        <v>830817</v>
      </c>
      <c r="H10" s="752">
        <v>86384</v>
      </c>
      <c r="I10" s="752">
        <v>32882</v>
      </c>
      <c r="J10" s="720" t="s">
        <v>326</v>
      </c>
      <c r="K10" s="721" t="s">
        <v>326</v>
      </c>
    </row>
    <row r="11" spans="1:12" ht="12" customHeight="1" x14ac:dyDescent="0.15">
      <c r="A11" s="621"/>
      <c r="B11" s="641">
        <f>B10+1</f>
        <v>43</v>
      </c>
      <c r="C11" s="719">
        <v>1968</v>
      </c>
      <c r="D11" s="749">
        <v>1018565</v>
      </c>
      <c r="E11" s="750">
        <f>SUM(G11:K11)</f>
        <v>912295</v>
      </c>
      <c r="F11" s="751">
        <f>E11/D11*100</f>
        <v>89.56669431995013</v>
      </c>
      <c r="G11" s="752">
        <v>797110</v>
      </c>
      <c r="H11" s="752">
        <v>84370</v>
      </c>
      <c r="I11" s="752">
        <v>30815</v>
      </c>
      <c r="J11" s="720" t="s">
        <v>326</v>
      </c>
      <c r="K11" s="721" t="s">
        <v>326</v>
      </c>
    </row>
    <row r="12" spans="1:12" ht="12" customHeight="1" x14ac:dyDescent="0.15">
      <c r="A12" s="621"/>
      <c r="B12" s="641">
        <f>B11+1</f>
        <v>44</v>
      </c>
      <c r="C12" s="719">
        <v>1969</v>
      </c>
      <c r="D12" s="749">
        <v>1060516</v>
      </c>
      <c r="E12" s="750">
        <f>SUM(G12:K12)</f>
        <v>940997</v>
      </c>
      <c r="F12" s="751">
        <f>E12/D12*100</f>
        <v>88.730108739519252</v>
      </c>
      <c r="G12" s="752">
        <v>820459</v>
      </c>
      <c r="H12" s="752">
        <v>92320</v>
      </c>
      <c r="I12" s="752">
        <v>28218</v>
      </c>
      <c r="J12" s="720" t="s">
        <v>326</v>
      </c>
      <c r="K12" s="721" t="s">
        <v>326</v>
      </c>
    </row>
    <row r="13" spans="1:12" ht="12" customHeight="1" x14ac:dyDescent="0.15">
      <c r="A13" s="621"/>
      <c r="B13" s="722">
        <f>B12+1</f>
        <v>45</v>
      </c>
      <c r="C13" s="719">
        <v>1970</v>
      </c>
      <c r="D13" s="749">
        <v>1125742</v>
      </c>
      <c r="E13" s="750">
        <f>SUM(G13:K13)</f>
        <v>1001756</v>
      </c>
      <c r="F13" s="751">
        <f>E13/D13*100</f>
        <v>88.986286378228769</v>
      </c>
      <c r="G13" s="752">
        <v>871553</v>
      </c>
      <c r="H13" s="752">
        <v>99475</v>
      </c>
      <c r="I13" s="752">
        <v>30728</v>
      </c>
      <c r="J13" s="720" t="s">
        <v>326</v>
      </c>
      <c r="K13" s="721" t="s">
        <v>326</v>
      </c>
    </row>
    <row r="14" spans="1:12" ht="12" customHeight="1" x14ac:dyDescent="0.15">
      <c r="A14" s="623"/>
      <c r="B14" s="723"/>
      <c r="C14" s="724"/>
      <c r="D14" s="725"/>
      <c r="E14" s="726"/>
      <c r="F14" s="727"/>
      <c r="G14" s="728">
        <f>G13/$E13*100</f>
        <v>87.002523568613512</v>
      </c>
      <c r="H14" s="728">
        <f>H13/$E13*100</f>
        <v>9.9300628097061558</v>
      </c>
      <c r="I14" s="728">
        <f>I13/$E13*100</f>
        <v>3.0674136216803292</v>
      </c>
      <c r="J14" s="729"/>
      <c r="K14" s="730"/>
    </row>
    <row r="15" spans="1:12" ht="12" customHeight="1" x14ac:dyDescent="0.15">
      <c r="A15" s="621"/>
      <c r="B15" s="641">
        <f>B13+1</f>
        <v>46</v>
      </c>
      <c r="C15" s="719">
        <v>1971</v>
      </c>
      <c r="D15" s="749">
        <v>1134193</v>
      </c>
      <c r="E15" s="750">
        <f>SUM(G15:K15)</f>
        <v>1023024</v>
      </c>
      <c r="F15" s="751">
        <f>E15/D15*100</f>
        <v>90.198405386032192</v>
      </c>
      <c r="G15" s="752">
        <v>893663</v>
      </c>
      <c r="H15" s="752">
        <v>102379</v>
      </c>
      <c r="I15" s="752">
        <v>26982</v>
      </c>
      <c r="J15" s="720" t="s">
        <v>326</v>
      </c>
      <c r="K15" s="721" t="s">
        <v>326</v>
      </c>
    </row>
    <row r="16" spans="1:12" ht="12" customHeight="1" x14ac:dyDescent="0.15">
      <c r="A16" s="621"/>
      <c r="B16" s="641">
        <f>B15+1</f>
        <v>47</v>
      </c>
      <c r="C16" s="719">
        <v>1972</v>
      </c>
      <c r="D16" s="749">
        <v>1177131</v>
      </c>
      <c r="E16" s="750">
        <f>SUM(G16:K16)</f>
        <v>1079606</v>
      </c>
      <c r="F16" s="751">
        <f>E16/D16*100</f>
        <v>91.715025770283859</v>
      </c>
      <c r="G16" s="752">
        <v>942954</v>
      </c>
      <c r="H16" s="752">
        <v>112548</v>
      </c>
      <c r="I16" s="752">
        <v>23899</v>
      </c>
      <c r="J16" s="752">
        <v>205</v>
      </c>
      <c r="K16" s="721" t="s">
        <v>326</v>
      </c>
    </row>
    <row r="17" spans="1:11" ht="12" customHeight="1" x14ac:dyDescent="0.15">
      <c r="A17" s="621"/>
      <c r="B17" s="641">
        <f>B16+1</f>
        <v>48</v>
      </c>
      <c r="C17" s="719">
        <v>1973</v>
      </c>
      <c r="D17" s="749">
        <v>1294155</v>
      </c>
      <c r="E17" s="750">
        <f>SUM(G17:K17)</f>
        <v>1167765</v>
      </c>
      <c r="F17" s="751">
        <f>E17/D17*100</f>
        <v>90.233781888568217</v>
      </c>
      <c r="G17" s="752">
        <v>1013073</v>
      </c>
      <c r="H17" s="752">
        <v>126045</v>
      </c>
      <c r="I17" s="752">
        <v>26926</v>
      </c>
      <c r="J17" s="752">
        <v>1648</v>
      </c>
      <c r="K17" s="721">
        <v>73</v>
      </c>
    </row>
    <row r="18" spans="1:11" ht="12" customHeight="1" x14ac:dyDescent="0.15">
      <c r="A18" s="621"/>
      <c r="B18" s="641">
        <f>B17+1</f>
        <v>49</v>
      </c>
      <c r="C18" s="719">
        <v>1974</v>
      </c>
      <c r="D18" s="749">
        <v>1199155</v>
      </c>
      <c r="E18" s="750">
        <f>SUM(G18:K18)</f>
        <v>1101530</v>
      </c>
      <c r="F18" s="751">
        <f>E18/D18*100</f>
        <v>91.858850607302642</v>
      </c>
      <c r="G18" s="752">
        <v>948340</v>
      </c>
      <c r="H18" s="752">
        <v>120146</v>
      </c>
      <c r="I18" s="752">
        <v>27493</v>
      </c>
      <c r="J18" s="752">
        <v>2554</v>
      </c>
      <c r="K18" s="753">
        <v>2997</v>
      </c>
    </row>
    <row r="19" spans="1:11" ht="12" customHeight="1" x14ac:dyDescent="0.15">
      <c r="A19" s="621"/>
      <c r="B19" s="722">
        <f>B18+1</f>
        <v>50</v>
      </c>
      <c r="C19" s="719">
        <v>1975</v>
      </c>
      <c r="D19" s="749">
        <v>1127243</v>
      </c>
      <c r="E19" s="750">
        <f>SUM(G19:K19)</f>
        <v>1034625</v>
      </c>
      <c r="F19" s="751">
        <f>E19/D19*100</f>
        <v>91.783670424211991</v>
      </c>
      <c r="G19" s="752">
        <v>884597</v>
      </c>
      <c r="H19" s="752">
        <v>117345</v>
      </c>
      <c r="I19" s="752">
        <v>25579</v>
      </c>
      <c r="J19" s="752">
        <v>2814</v>
      </c>
      <c r="K19" s="753">
        <v>4290</v>
      </c>
    </row>
    <row r="20" spans="1:11" ht="12" customHeight="1" x14ac:dyDescent="0.15">
      <c r="A20" s="623"/>
      <c r="B20" s="723"/>
      <c r="C20" s="724"/>
      <c r="D20" s="725"/>
      <c r="E20" s="726"/>
      <c r="F20" s="727"/>
      <c r="G20" s="728">
        <f>G19/$E19*100</f>
        <v>85.499287181345892</v>
      </c>
      <c r="H20" s="728">
        <f>H19/$E19*100</f>
        <v>11.341790503805726</v>
      </c>
      <c r="I20" s="728">
        <f>I19/$E19*100</f>
        <v>2.47229672586686</v>
      </c>
      <c r="J20" s="728">
        <f>J19/$E19*100</f>
        <v>0.27198260239217109</v>
      </c>
      <c r="K20" s="731">
        <f>K19/$E19*100</f>
        <v>0.41464298658934395</v>
      </c>
    </row>
    <row r="21" spans="1:11" ht="12" customHeight="1" x14ac:dyDescent="0.15">
      <c r="A21" s="621"/>
      <c r="B21" s="641">
        <f>B19+1</f>
        <v>51</v>
      </c>
      <c r="C21" s="719">
        <v>1976</v>
      </c>
      <c r="D21" s="749">
        <v>1230076</v>
      </c>
      <c r="E21" s="750">
        <f>SUM(G21:K21)</f>
        <v>1132197</v>
      </c>
      <c r="F21" s="751">
        <f>E21/D21*100</f>
        <v>92.042849384916053</v>
      </c>
      <c r="G21" s="752">
        <v>967072</v>
      </c>
      <c r="H21" s="752">
        <v>131932</v>
      </c>
      <c r="I21" s="752">
        <v>25133</v>
      </c>
      <c r="J21" s="752">
        <v>3100</v>
      </c>
      <c r="K21" s="753">
        <v>4960</v>
      </c>
    </row>
    <row r="22" spans="1:11" ht="12" customHeight="1" x14ac:dyDescent="0.15">
      <c r="A22" s="621"/>
      <c r="B22" s="641">
        <f>B21+1</f>
        <v>52</v>
      </c>
      <c r="C22" s="719">
        <v>1977</v>
      </c>
      <c r="D22" s="749">
        <v>1155997</v>
      </c>
      <c r="E22" s="750">
        <f>SUM(G22:K22)</f>
        <v>1073522</v>
      </c>
      <c r="F22" s="751">
        <f>E22/D22*100</f>
        <v>92.865465913838875</v>
      </c>
      <c r="G22" s="752">
        <v>917738</v>
      </c>
      <c r="H22" s="752">
        <v>124829</v>
      </c>
      <c r="I22" s="752">
        <v>23427</v>
      </c>
      <c r="J22" s="752">
        <v>3072</v>
      </c>
      <c r="K22" s="753">
        <v>4456</v>
      </c>
    </row>
    <row r="23" spans="1:11" ht="12" customHeight="1" x14ac:dyDescent="0.15">
      <c r="A23" s="621"/>
      <c r="B23" s="641">
        <f>B22+1</f>
        <v>53</v>
      </c>
      <c r="C23" s="719">
        <v>1978</v>
      </c>
      <c r="D23" s="749">
        <v>1197798</v>
      </c>
      <c r="E23" s="750">
        <f>SUM(G23:K23)</f>
        <v>1111082</v>
      </c>
      <c r="F23" s="751">
        <f>E23/D23*100</f>
        <v>92.76038196757716</v>
      </c>
      <c r="G23" s="752">
        <v>944744</v>
      </c>
      <c r="H23" s="752">
        <v>133708</v>
      </c>
      <c r="I23" s="752">
        <v>24798</v>
      </c>
      <c r="J23" s="752">
        <v>3152</v>
      </c>
      <c r="K23" s="753">
        <v>4680</v>
      </c>
    </row>
    <row r="24" spans="1:11" ht="12" customHeight="1" x14ac:dyDescent="0.15">
      <c r="A24" s="621"/>
      <c r="B24" s="641">
        <f>B23+1</f>
        <v>54</v>
      </c>
      <c r="C24" s="719">
        <v>1979</v>
      </c>
      <c r="D24" s="749">
        <v>1250721</v>
      </c>
      <c r="E24" s="750">
        <f>SUM(G24:K24)</f>
        <v>1146260</v>
      </c>
      <c r="F24" s="751">
        <f>E24/D24*100</f>
        <v>91.647937469667497</v>
      </c>
      <c r="G24" s="752">
        <v>972175</v>
      </c>
      <c r="H24" s="752">
        <v>141068</v>
      </c>
      <c r="I24" s="752">
        <v>24173</v>
      </c>
      <c r="J24" s="752">
        <v>3447</v>
      </c>
      <c r="K24" s="753">
        <v>5397</v>
      </c>
    </row>
    <row r="25" spans="1:11" ht="12" customHeight="1" x14ac:dyDescent="0.15">
      <c r="A25" s="621"/>
      <c r="B25" s="722">
        <f>B24+1</f>
        <v>55</v>
      </c>
      <c r="C25" s="719">
        <v>1980</v>
      </c>
      <c r="D25" s="754">
        <v>1190425</v>
      </c>
      <c r="E25" s="750">
        <f>SUM(G25:K25)</f>
        <v>1089933</v>
      </c>
      <c r="F25" s="751">
        <f>E25/D25*100</f>
        <v>91.558309007287306</v>
      </c>
      <c r="G25" s="752">
        <v>919952</v>
      </c>
      <c r="H25" s="752">
        <v>138113</v>
      </c>
      <c r="I25" s="752">
        <v>23180</v>
      </c>
      <c r="J25" s="752">
        <v>3300</v>
      </c>
      <c r="K25" s="753">
        <v>5388</v>
      </c>
    </row>
    <row r="26" spans="1:11" ht="12" customHeight="1" x14ac:dyDescent="0.15">
      <c r="A26" s="623"/>
      <c r="B26" s="723"/>
      <c r="C26" s="724"/>
      <c r="D26" s="732"/>
      <c r="E26" s="726"/>
      <c r="F26" s="727"/>
      <c r="G26" s="728">
        <f>G25/$E25*100</f>
        <v>84.404454218745556</v>
      </c>
      <c r="H26" s="728">
        <f>H25/$E25*100</f>
        <v>12.671696333627846</v>
      </c>
      <c r="I26" s="728">
        <f>I25/$E25*100</f>
        <v>2.126736230575641</v>
      </c>
      <c r="J26" s="728">
        <f>J25/$E25*100</f>
        <v>0.30277090426659253</v>
      </c>
      <c r="K26" s="731">
        <f>K25/$E25*100</f>
        <v>0.4943423127843638</v>
      </c>
    </row>
    <row r="27" spans="1:11" ht="12" customHeight="1" x14ac:dyDescent="0.15">
      <c r="A27" s="621"/>
      <c r="B27" s="641">
        <f>B25+1</f>
        <v>56</v>
      </c>
      <c r="C27" s="719">
        <v>1981</v>
      </c>
      <c r="D27" s="755">
        <v>1188799</v>
      </c>
      <c r="E27" s="750">
        <f>SUM(G27:K27)</f>
        <v>1077686</v>
      </c>
      <c r="F27" s="751">
        <f>E27/D27*100</f>
        <v>90.653340051598292</v>
      </c>
      <c r="G27" s="702">
        <v>909761</v>
      </c>
      <c r="H27" s="702">
        <v>137669</v>
      </c>
      <c r="I27" s="702">
        <v>21649</v>
      </c>
      <c r="J27" s="702">
        <v>3270</v>
      </c>
      <c r="K27" s="693">
        <v>5337</v>
      </c>
    </row>
    <row r="28" spans="1:11" ht="12" customHeight="1" x14ac:dyDescent="0.15">
      <c r="A28" s="621"/>
      <c r="B28" s="641">
        <f>B27+1</f>
        <v>57</v>
      </c>
      <c r="C28" s="719">
        <v>1982</v>
      </c>
      <c r="D28" s="755">
        <v>1184306</v>
      </c>
      <c r="E28" s="750">
        <f>SUM(G28:K28)</f>
        <v>1070180</v>
      </c>
      <c r="F28" s="751">
        <f>E28/D28*100</f>
        <v>90.36347025177615</v>
      </c>
      <c r="G28" s="702">
        <v>902862</v>
      </c>
      <c r="H28" s="702">
        <v>138261</v>
      </c>
      <c r="I28" s="702">
        <v>20885</v>
      </c>
      <c r="J28" s="702">
        <v>3130</v>
      </c>
      <c r="K28" s="693">
        <v>5042</v>
      </c>
    </row>
    <row r="29" spans="1:11" ht="12" customHeight="1" x14ac:dyDescent="0.15">
      <c r="A29" s="621"/>
      <c r="B29" s="641">
        <f>B28+1</f>
        <v>58</v>
      </c>
      <c r="C29" s="719">
        <v>1983</v>
      </c>
      <c r="D29" s="755">
        <v>1194699</v>
      </c>
      <c r="E29" s="750">
        <f>SUM(G29:K29)</f>
        <v>1069920</v>
      </c>
      <c r="F29" s="751">
        <f>E29/D29*100</f>
        <v>89.555611915637328</v>
      </c>
      <c r="G29" s="702">
        <v>902325</v>
      </c>
      <c r="H29" s="702">
        <v>137413</v>
      </c>
      <c r="I29" s="702">
        <v>21077</v>
      </c>
      <c r="J29" s="702">
        <v>3203</v>
      </c>
      <c r="K29" s="693">
        <v>5902</v>
      </c>
    </row>
    <row r="30" spans="1:11" ht="12" customHeight="1" x14ac:dyDescent="0.15">
      <c r="A30" s="621"/>
      <c r="B30" s="641">
        <f>B29+1</f>
        <v>59</v>
      </c>
      <c r="C30" s="719">
        <v>1984</v>
      </c>
      <c r="D30" s="755">
        <v>1201122</v>
      </c>
      <c r="E30" s="750">
        <f>SUM(G30:K30)</f>
        <v>1064879</v>
      </c>
      <c r="F30" s="751">
        <f>E30/D30*100</f>
        <v>88.657022350768699</v>
      </c>
      <c r="G30" s="702">
        <v>897566</v>
      </c>
      <c r="H30" s="702">
        <v>138487</v>
      </c>
      <c r="I30" s="702">
        <v>19867</v>
      </c>
      <c r="J30" s="702">
        <v>3239</v>
      </c>
      <c r="K30" s="693">
        <v>5720</v>
      </c>
    </row>
    <row r="31" spans="1:11" ht="12" customHeight="1" x14ac:dyDescent="0.15">
      <c r="A31" s="621"/>
      <c r="B31" s="722">
        <f>B30+1</f>
        <v>60</v>
      </c>
      <c r="C31" s="719">
        <v>1985</v>
      </c>
      <c r="D31" s="755">
        <v>1186442</v>
      </c>
      <c r="E31" s="750">
        <f>SUM(G31:K31)</f>
        <v>1056796</v>
      </c>
      <c r="F31" s="751">
        <f>E31/D31*100</f>
        <v>89.072706461841364</v>
      </c>
      <c r="G31" s="702">
        <v>891003</v>
      </c>
      <c r="H31" s="702">
        <v>137267</v>
      </c>
      <c r="I31" s="702">
        <v>19645</v>
      </c>
      <c r="J31" s="702">
        <v>3245</v>
      </c>
      <c r="K31" s="693">
        <v>5636</v>
      </c>
    </row>
    <row r="32" spans="1:11" ht="12" customHeight="1" x14ac:dyDescent="0.15">
      <c r="A32" s="623"/>
      <c r="B32" s="723"/>
      <c r="C32" s="724"/>
      <c r="D32" s="733"/>
      <c r="E32" s="726"/>
      <c r="F32" s="727"/>
      <c r="G32" s="728">
        <f>G31/$E31*100</f>
        <v>84.31173093009437</v>
      </c>
      <c r="H32" s="728">
        <f>H31/$E31*100</f>
        <v>12.988978005215765</v>
      </c>
      <c r="I32" s="728">
        <f>I31/$E31*100</f>
        <v>1.8589207377772057</v>
      </c>
      <c r="J32" s="728">
        <f>J31/$E31*100</f>
        <v>0.30706020840351406</v>
      </c>
      <c r="K32" s="731">
        <f>K31/$E31*100</f>
        <v>0.53331011850915411</v>
      </c>
    </row>
    <row r="33" spans="1:11" ht="12" customHeight="1" x14ac:dyDescent="0.15">
      <c r="A33" s="621"/>
      <c r="B33" s="641">
        <f>B31+1</f>
        <v>61</v>
      </c>
      <c r="C33" s="719">
        <v>1986</v>
      </c>
      <c r="D33" s="755">
        <v>1199194</v>
      </c>
      <c r="E33" s="750">
        <f>SUM(G33:K33)</f>
        <v>1053232</v>
      </c>
      <c r="F33" s="751">
        <f>E33/D33*100</f>
        <v>87.828324691417734</v>
      </c>
      <c r="G33" s="702">
        <v>886329</v>
      </c>
      <c r="H33" s="702">
        <v>138821</v>
      </c>
      <c r="I33" s="702">
        <v>18962</v>
      </c>
      <c r="J33" s="702">
        <v>3355</v>
      </c>
      <c r="K33" s="693">
        <v>5765</v>
      </c>
    </row>
    <row r="34" spans="1:11" ht="12" customHeight="1" x14ac:dyDescent="0.15">
      <c r="A34" s="621"/>
      <c r="B34" s="641">
        <f>B33+1</f>
        <v>62</v>
      </c>
      <c r="C34" s="719">
        <v>1987</v>
      </c>
      <c r="D34" s="755">
        <v>1195286</v>
      </c>
      <c r="E34" s="750">
        <f>SUM(G34:K34)</f>
        <v>1043651</v>
      </c>
      <c r="F34" s="751">
        <f>E34/D34*100</f>
        <v>87.313914828752274</v>
      </c>
      <c r="G34" s="702">
        <v>873602</v>
      </c>
      <c r="H34" s="702">
        <v>140700</v>
      </c>
      <c r="I34" s="702">
        <v>19934</v>
      </c>
      <c r="J34" s="702">
        <v>3234</v>
      </c>
      <c r="K34" s="693">
        <v>6181</v>
      </c>
    </row>
    <row r="35" spans="1:11" ht="12" customHeight="1" x14ac:dyDescent="0.15">
      <c r="A35" s="621"/>
      <c r="B35" s="641">
        <f>B34+1</f>
        <v>63</v>
      </c>
      <c r="C35" s="719">
        <v>1988</v>
      </c>
      <c r="D35" s="755">
        <v>1198200</v>
      </c>
      <c r="E35" s="750">
        <f>SUM(G35:K35)</f>
        <v>1039603</v>
      </c>
      <c r="F35" s="751">
        <f>E35/D35*100</f>
        <v>86.763728926723417</v>
      </c>
      <c r="G35" s="756">
        <v>870498</v>
      </c>
      <c r="H35" s="702">
        <v>141212</v>
      </c>
      <c r="I35" s="702">
        <v>18592</v>
      </c>
      <c r="J35" s="702">
        <v>3291</v>
      </c>
      <c r="K35" s="693">
        <v>6010</v>
      </c>
    </row>
    <row r="36" spans="1:11" ht="12" customHeight="1" x14ac:dyDescent="0.15">
      <c r="A36" s="637" t="s">
        <v>47</v>
      </c>
      <c r="B36" s="641" t="s">
        <v>46</v>
      </c>
      <c r="C36" s="719">
        <v>1989</v>
      </c>
      <c r="D36" s="755">
        <v>1197279</v>
      </c>
      <c r="E36" s="750">
        <f>SUM(G36:K36)</f>
        <v>1023452</v>
      </c>
      <c r="F36" s="751">
        <f>E36/D36*100</f>
        <v>85.481495958753143</v>
      </c>
      <c r="G36" s="702">
        <v>855906</v>
      </c>
      <c r="H36" s="702">
        <v>139456</v>
      </c>
      <c r="I36" s="702">
        <v>18641</v>
      </c>
      <c r="J36" s="702">
        <v>3273</v>
      </c>
      <c r="K36" s="693">
        <v>6176</v>
      </c>
    </row>
    <row r="37" spans="1:11" ht="12" customHeight="1" x14ac:dyDescent="0.15">
      <c r="A37" s="621"/>
      <c r="B37" s="722">
        <v>2</v>
      </c>
      <c r="C37" s="719">
        <v>1990</v>
      </c>
      <c r="D37" s="755">
        <v>1176187</v>
      </c>
      <c r="E37" s="750">
        <f>SUM(G37:K37)</f>
        <v>995708</v>
      </c>
      <c r="F37" s="751">
        <f>E37/D37*100</f>
        <v>84.655586229060518</v>
      </c>
      <c r="G37" s="756">
        <v>825572</v>
      </c>
      <c r="H37" s="702">
        <v>141590</v>
      </c>
      <c r="I37" s="702">
        <v>18653</v>
      </c>
      <c r="J37" s="702">
        <v>3755</v>
      </c>
      <c r="K37" s="693">
        <v>6138</v>
      </c>
    </row>
    <row r="38" spans="1:11" ht="12" customHeight="1" x14ac:dyDescent="0.15">
      <c r="A38" s="623"/>
      <c r="B38" s="723"/>
      <c r="C38" s="724"/>
      <c r="D38" s="733"/>
      <c r="E38" s="726"/>
      <c r="F38" s="727"/>
      <c r="G38" s="728">
        <f>G37/$E37*100</f>
        <v>82.913062865820095</v>
      </c>
      <c r="H38" s="728">
        <f>H37/$E37*100</f>
        <v>14.22003237897054</v>
      </c>
      <c r="I38" s="728">
        <f>I37/$E37*100</f>
        <v>1.8733403768976449</v>
      </c>
      <c r="J38" s="728">
        <f>J37/$E37*100</f>
        <v>0.37711859300116096</v>
      </c>
      <c r="K38" s="731">
        <f>K37/$E37*100</f>
        <v>0.61644578531055294</v>
      </c>
    </row>
    <row r="39" spans="1:11" ht="12" customHeight="1" x14ac:dyDescent="0.15">
      <c r="A39" s="621"/>
      <c r="B39" s="641">
        <f>B37+1</f>
        <v>3</v>
      </c>
      <c r="C39" s="719">
        <v>1991</v>
      </c>
      <c r="D39" s="755">
        <v>1175254</v>
      </c>
      <c r="E39" s="750">
        <f>SUM(G39:K39)</f>
        <v>994336</v>
      </c>
      <c r="F39" s="751">
        <f>E39/D39*100</f>
        <v>84.606051117460567</v>
      </c>
      <c r="G39" s="756">
        <v>826931</v>
      </c>
      <c r="H39" s="702">
        <v>139176</v>
      </c>
      <c r="I39" s="702">
        <v>17750</v>
      </c>
      <c r="J39" s="702">
        <v>4668</v>
      </c>
      <c r="K39" s="693">
        <v>5811</v>
      </c>
    </row>
    <row r="40" spans="1:11" ht="12" customHeight="1" x14ac:dyDescent="0.15">
      <c r="A40" s="621"/>
      <c r="B40" s="641">
        <f>B39+1</f>
        <v>4</v>
      </c>
      <c r="C40" s="719">
        <v>1992</v>
      </c>
      <c r="D40" s="755">
        <v>1183136</v>
      </c>
      <c r="E40" s="750">
        <f>SUM(G40:K40)</f>
        <v>1006541</v>
      </c>
      <c r="F40" s="751">
        <f>E40/D40*100</f>
        <v>85.073989803370026</v>
      </c>
      <c r="G40" s="702">
        <v>836301</v>
      </c>
      <c r="H40" s="702">
        <v>140292</v>
      </c>
      <c r="I40" s="702">
        <v>18886</v>
      </c>
      <c r="J40" s="702">
        <v>5074</v>
      </c>
      <c r="K40" s="693">
        <v>5988</v>
      </c>
    </row>
    <row r="41" spans="1:11" ht="12" customHeight="1" x14ac:dyDescent="0.15">
      <c r="A41" s="621"/>
      <c r="B41" s="641">
        <f>B40+1</f>
        <v>5</v>
      </c>
      <c r="C41" s="719">
        <v>1993</v>
      </c>
      <c r="D41" s="755">
        <v>1166653</v>
      </c>
      <c r="E41" s="750">
        <f>SUM(G41:K41)</f>
        <v>974798</v>
      </c>
      <c r="F41" s="751">
        <f>E41/D41*100</f>
        <v>83.555093073947432</v>
      </c>
      <c r="G41" s="756">
        <v>808292</v>
      </c>
      <c r="H41" s="702">
        <v>138407</v>
      </c>
      <c r="I41" s="702">
        <v>17266</v>
      </c>
      <c r="J41" s="702">
        <v>5160</v>
      </c>
      <c r="K41" s="693">
        <v>5673</v>
      </c>
    </row>
    <row r="42" spans="1:11" ht="12" customHeight="1" x14ac:dyDescent="0.15">
      <c r="A42" s="621"/>
      <c r="B42" s="641">
        <f>B41+1</f>
        <v>6</v>
      </c>
      <c r="C42" s="719">
        <v>1994</v>
      </c>
      <c r="D42" s="755">
        <v>1140172</v>
      </c>
      <c r="E42" s="750">
        <f>SUM(G42:K42)</f>
        <v>940613</v>
      </c>
      <c r="F42" s="751">
        <f>E42/D42*100</f>
        <v>82.497465294709926</v>
      </c>
      <c r="G42" s="756">
        <v>780926</v>
      </c>
      <c r="H42" s="702">
        <v>133125</v>
      </c>
      <c r="I42" s="702">
        <v>16292</v>
      </c>
      <c r="J42" s="702">
        <v>4978</v>
      </c>
      <c r="K42" s="693">
        <v>5292</v>
      </c>
    </row>
    <row r="43" spans="1:11" ht="12" customHeight="1" x14ac:dyDescent="0.15">
      <c r="A43" s="621"/>
      <c r="B43" s="722">
        <f>B42+1</f>
        <v>7</v>
      </c>
      <c r="C43" s="719">
        <v>1995</v>
      </c>
      <c r="D43" s="755">
        <v>1122018</v>
      </c>
      <c r="E43" s="750">
        <f>SUM(G43:K43)</f>
        <v>928687</v>
      </c>
      <c r="F43" s="751">
        <f>E43/D43*100</f>
        <v>82.769349511326922</v>
      </c>
      <c r="G43" s="702">
        <v>770691</v>
      </c>
      <c r="H43" s="702">
        <v>131204</v>
      </c>
      <c r="I43" s="702">
        <v>16238</v>
      </c>
      <c r="J43" s="702">
        <v>5230</v>
      </c>
      <c r="K43" s="693">
        <v>5324</v>
      </c>
    </row>
    <row r="44" spans="1:11" ht="12" customHeight="1" x14ac:dyDescent="0.15">
      <c r="A44" s="623"/>
      <c r="B44" s="723"/>
      <c r="C44" s="724"/>
      <c r="D44" s="733"/>
      <c r="E44" s="726"/>
      <c r="F44" s="727"/>
      <c r="G44" s="728">
        <f>G43/$E43*100</f>
        <v>82.987163597638386</v>
      </c>
      <c r="H44" s="728">
        <f>H43/$E43*100</f>
        <v>14.127903157899272</v>
      </c>
      <c r="I44" s="728">
        <f>I43/$E43*100</f>
        <v>1.7484900725432788</v>
      </c>
      <c r="J44" s="728">
        <f>J43/$E43*100</f>
        <v>0.5631606773864607</v>
      </c>
      <c r="K44" s="731">
        <f>K43/$E43*100</f>
        <v>0.57328249453260349</v>
      </c>
    </row>
    <row r="45" spans="1:11" ht="12" customHeight="1" x14ac:dyDescent="0.15">
      <c r="A45" s="622"/>
      <c r="B45" s="675">
        <f>B43+1</f>
        <v>8</v>
      </c>
      <c r="C45" s="716">
        <v>1996</v>
      </c>
      <c r="D45" s="757">
        <v>1123204</v>
      </c>
      <c r="E45" s="746">
        <f>SUM(G45:K45)</f>
        <v>900555</v>
      </c>
      <c r="F45" s="758">
        <f>E45/D45*100</f>
        <v>80.177331989558439</v>
      </c>
      <c r="G45" s="700">
        <v>742889</v>
      </c>
      <c r="H45" s="700">
        <v>130307</v>
      </c>
      <c r="I45" s="700">
        <v>15970</v>
      </c>
      <c r="J45" s="700">
        <v>6089</v>
      </c>
      <c r="K45" s="690">
        <v>5300</v>
      </c>
    </row>
    <row r="46" spans="1:11" ht="12" customHeight="1" x14ac:dyDescent="0.15">
      <c r="A46" s="621"/>
      <c r="B46" s="641">
        <f>B45+1</f>
        <v>9</v>
      </c>
      <c r="C46" s="719">
        <v>1997</v>
      </c>
      <c r="D46" s="755">
        <v>1095402</v>
      </c>
      <c r="E46" s="750">
        <f>SUM(G46:K46)</f>
        <v>868254</v>
      </c>
      <c r="F46" s="751">
        <f>E46/D46*100</f>
        <v>79.263503261816211</v>
      </c>
      <c r="G46" s="702">
        <v>714104</v>
      </c>
      <c r="H46" s="702">
        <v>126999</v>
      </c>
      <c r="I46" s="702">
        <v>16341</v>
      </c>
      <c r="J46" s="702">
        <v>6046</v>
      </c>
      <c r="K46" s="693">
        <v>4764</v>
      </c>
    </row>
    <row r="47" spans="1:11" ht="12" customHeight="1" x14ac:dyDescent="0.15">
      <c r="A47" s="621"/>
      <c r="B47" s="641">
        <f>B46+1</f>
        <v>10</v>
      </c>
      <c r="C47" s="719">
        <v>1998</v>
      </c>
      <c r="D47" s="755">
        <v>1067533</v>
      </c>
      <c r="E47" s="750">
        <f>SUM(G47:K47)</f>
        <v>835207</v>
      </c>
      <c r="F47" s="751">
        <f>E47/D47*100</f>
        <v>78.237113044748966</v>
      </c>
      <c r="G47" s="702">
        <v>689667</v>
      </c>
      <c r="H47" s="702">
        <v>119917</v>
      </c>
      <c r="I47" s="702">
        <v>15423</v>
      </c>
      <c r="J47" s="702">
        <v>5554</v>
      </c>
      <c r="K47" s="693">
        <v>4646</v>
      </c>
    </row>
    <row r="48" spans="1:11" ht="12" customHeight="1" x14ac:dyDescent="0.15">
      <c r="A48" s="621"/>
      <c r="B48" s="641">
        <f>B47+1</f>
        <v>11</v>
      </c>
      <c r="C48" s="719">
        <v>1999</v>
      </c>
      <c r="D48" s="755">
        <v>1045408</v>
      </c>
      <c r="E48" s="750">
        <f>SUM(G48:K48)</f>
        <v>827811</v>
      </c>
      <c r="F48" s="751">
        <f>E48/D48*100</f>
        <v>79.185447212954173</v>
      </c>
      <c r="G48" s="702">
        <v>686171</v>
      </c>
      <c r="H48" s="702">
        <v>115848</v>
      </c>
      <c r="I48" s="702">
        <v>15233</v>
      </c>
      <c r="J48" s="702">
        <v>5949</v>
      </c>
      <c r="K48" s="693">
        <v>4610</v>
      </c>
    </row>
    <row r="49" spans="1:11" ht="12" customHeight="1" x14ac:dyDescent="0.15">
      <c r="A49" s="621"/>
      <c r="B49" s="722">
        <f>B48+1</f>
        <v>12</v>
      </c>
      <c r="C49" s="719">
        <v>2000</v>
      </c>
      <c r="D49" s="755">
        <v>1061475</v>
      </c>
      <c r="E49" s="750">
        <f>SUM(G49:K49)</f>
        <v>809797</v>
      </c>
      <c r="F49" s="751">
        <f>E49/D49*100</f>
        <v>76.289785440071597</v>
      </c>
      <c r="G49" s="702">
        <v>671502</v>
      </c>
      <c r="H49" s="702">
        <v>113333</v>
      </c>
      <c r="I49" s="702">
        <v>14400</v>
      </c>
      <c r="J49" s="702">
        <v>5865</v>
      </c>
      <c r="K49" s="693">
        <v>4697</v>
      </c>
    </row>
    <row r="50" spans="1:11" ht="12" customHeight="1" x14ac:dyDescent="0.15">
      <c r="A50" s="623"/>
      <c r="B50" s="723"/>
      <c r="C50" s="724"/>
      <c r="D50" s="733"/>
      <c r="E50" s="726"/>
      <c r="F50" s="727"/>
      <c r="G50" s="728">
        <f>G49/$E49*100</f>
        <v>82.922263233872201</v>
      </c>
      <c r="H50" s="728">
        <f>H49/$E49*100</f>
        <v>13.995235843056964</v>
      </c>
      <c r="I50" s="728">
        <f>I49/$E49*100</f>
        <v>1.7782234313043888</v>
      </c>
      <c r="J50" s="728">
        <f>J49/$E49*100</f>
        <v>0.7242555850416833</v>
      </c>
      <c r="K50" s="731">
        <f>K49/$E49*100</f>
        <v>0.58002190672477172</v>
      </c>
    </row>
    <row r="51" spans="1:11" ht="12" customHeight="1" x14ac:dyDescent="0.15">
      <c r="A51" s="622"/>
      <c r="B51" s="734">
        <v>13</v>
      </c>
      <c r="C51" s="716">
        <v>2001</v>
      </c>
      <c r="D51" s="700">
        <v>1027353</v>
      </c>
      <c r="E51" s="692">
        <f>SUM(G51:K51)</f>
        <v>771286</v>
      </c>
      <c r="F51" s="751">
        <f>E51/D51*100</f>
        <v>75.075071567416458</v>
      </c>
      <c r="G51" s="759">
        <v>637765</v>
      </c>
      <c r="H51" s="748">
        <v>108496</v>
      </c>
      <c r="I51" s="748">
        <v>14179</v>
      </c>
      <c r="J51" s="748">
        <v>6148</v>
      </c>
      <c r="K51" s="760">
        <v>4698</v>
      </c>
    </row>
    <row r="52" spans="1:11" ht="12" customHeight="1" x14ac:dyDescent="0.15">
      <c r="A52" s="621"/>
      <c r="B52" s="722">
        <v>14</v>
      </c>
      <c r="C52" s="719">
        <v>2002</v>
      </c>
      <c r="D52" s="702">
        <v>999465</v>
      </c>
      <c r="E52" s="702">
        <f>SUM(G52:K52)</f>
        <v>740685</v>
      </c>
      <c r="F52" s="751">
        <f>E52/D52*100</f>
        <v>74.108147859104619</v>
      </c>
      <c r="G52" s="761">
        <v>612259</v>
      </c>
      <c r="H52" s="752">
        <v>104444</v>
      </c>
      <c r="I52" s="752">
        <v>13455</v>
      </c>
      <c r="J52" s="752">
        <v>5990</v>
      </c>
      <c r="K52" s="753">
        <v>4537</v>
      </c>
    </row>
    <row r="53" spans="1:11" ht="12" customHeight="1" x14ac:dyDescent="0.15">
      <c r="A53" s="621"/>
      <c r="B53" s="722">
        <v>15</v>
      </c>
      <c r="C53" s="719">
        <v>2003</v>
      </c>
      <c r="D53" s="702">
        <v>981100</v>
      </c>
      <c r="E53" s="702">
        <f>SUM(G53:K53)</f>
        <v>677144</v>
      </c>
      <c r="F53" s="751">
        <f>E53/D53*100</f>
        <v>69.018856385689531</v>
      </c>
      <c r="G53" s="761">
        <v>564738</v>
      </c>
      <c r="H53" s="752">
        <v>90737</v>
      </c>
      <c r="I53" s="752">
        <v>12189</v>
      </c>
      <c r="J53" s="752">
        <v>6094</v>
      </c>
      <c r="K53" s="753">
        <v>3386</v>
      </c>
    </row>
    <row r="54" spans="1:11" ht="12" customHeight="1" x14ac:dyDescent="0.15">
      <c r="A54" s="621"/>
      <c r="B54" s="722">
        <v>16</v>
      </c>
      <c r="C54" s="719">
        <v>2004</v>
      </c>
      <c r="D54" s="702">
        <v>953919</v>
      </c>
      <c r="E54" s="702">
        <f>SUM(G54:K54)</f>
        <v>651128</v>
      </c>
      <c r="F54" s="751">
        <f>E54/D54*100</f>
        <v>68.258206409558881</v>
      </c>
      <c r="G54" s="761">
        <v>539785</v>
      </c>
      <c r="H54" s="752">
        <v>91809</v>
      </c>
      <c r="I54" s="752">
        <v>9767</v>
      </c>
      <c r="J54" s="752">
        <v>5860</v>
      </c>
      <c r="K54" s="753">
        <v>3907</v>
      </c>
    </row>
    <row r="55" spans="1:11" ht="12" customHeight="1" x14ac:dyDescent="0.15">
      <c r="A55" s="621"/>
      <c r="B55" s="722">
        <v>17</v>
      </c>
      <c r="C55" s="719">
        <v>2005</v>
      </c>
      <c r="D55" s="702">
        <v>938763</v>
      </c>
      <c r="E55" s="702">
        <f>SUM(G55:K55)</f>
        <v>610987</v>
      </c>
      <c r="F55" s="751">
        <f>E55/D55*100</f>
        <v>65.084265144663775</v>
      </c>
      <c r="G55" s="761">
        <v>511598</v>
      </c>
      <c r="H55" s="752">
        <v>85580</v>
      </c>
      <c r="I55" s="752">
        <v>5983</v>
      </c>
      <c r="J55" s="752">
        <v>4926</v>
      </c>
      <c r="K55" s="753">
        <v>2900</v>
      </c>
    </row>
    <row r="56" spans="1:11" ht="12" customHeight="1" x14ac:dyDescent="0.15">
      <c r="A56" s="623"/>
      <c r="B56" s="723"/>
      <c r="C56" s="724"/>
      <c r="D56" s="735"/>
      <c r="E56" s="735"/>
      <c r="F56" s="736"/>
      <c r="G56" s="728">
        <f>G55/$E55*100</f>
        <v>83.733041783213054</v>
      </c>
      <c r="H56" s="728">
        <f>H55/$E55*100</f>
        <v>14.006844662816068</v>
      </c>
      <c r="I56" s="728">
        <f>I55/$E55*100</f>
        <v>0.97923523741094332</v>
      </c>
      <c r="J56" s="728">
        <f>J55/$E55*100</f>
        <v>0.80623646656966508</v>
      </c>
      <c r="K56" s="731">
        <f>K55/$E55*100</f>
        <v>0.47464184999026166</v>
      </c>
    </row>
    <row r="57" spans="1:11" ht="12" customHeight="1" x14ac:dyDescent="0.15">
      <c r="A57" s="622"/>
      <c r="B57" s="734">
        <v>18</v>
      </c>
      <c r="C57" s="716">
        <v>2006</v>
      </c>
      <c r="D57" s="700">
        <v>941570</v>
      </c>
      <c r="E57" s="692">
        <f>SUM(G57:K57)</f>
        <v>591783</v>
      </c>
      <c r="F57" s="758">
        <f>E57/D57*100</f>
        <v>62.850664315982883</v>
      </c>
      <c r="G57" s="748">
        <v>494680</v>
      </c>
      <c r="H57" s="748">
        <v>82748</v>
      </c>
      <c r="I57" s="748">
        <v>5309</v>
      </c>
      <c r="J57" s="748">
        <v>6153</v>
      </c>
      <c r="K57" s="760">
        <v>2893</v>
      </c>
    </row>
    <row r="58" spans="1:11" ht="12" customHeight="1" x14ac:dyDescent="0.15">
      <c r="A58" s="621"/>
      <c r="B58" s="722">
        <v>19</v>
      </c>
      <c r="C58" s="737">
        <v>2007</v>
      </c>
      <c r="D58" s="694">
        <v>927112</v>
      </c>
      <c r="E58" s="694">
        <f>SUM(G58:K58)</f>
        <v>576543</v>
      </c>
      <c r="F58" s="762">
        <f>E58/D58*100</f>
        <v>62.186984959745963</v>
      </c>
      <c r="G58" s="752">
        <v>492582</v>
      </c>
      <c r="H58" s="763">
        <v>71357</v>
      </c>
      <c r="I58" s="752">
        <v>4953</v>
      </c>
      <c r="J58" s="752">
        <v>5530</v>
      </c>
      <c r="K58" s="753">
        <v>2121</v>
      </c>
    </row>
    <row r="59" spans="1:11" ht="12" customHeight="1" x14ac:dyDescent="0.15">
      <c r="A59" s="621"/>
      <c r="B59" s="722">
        <v>20</v>
      </c>
      <c r="C59" s="737">
        <v>2008</v>
      </c>
      <c r="D59" s="694">
        <v>904813</v>
      </c>
      <c r="E59" s="694">
        <f>SUM(G59:K59)</f>
        <v>531684</v>
      </c>
      <c r="F59" s="762">
        <f>E59/D59*100</f>
        <v>58.761755191404184</v>
      </c>
      <c r="G59" s="752">
        <v>446148</v>
      </c>
      <c r="H59" s="763">
        <v>72425</v>
      </c>
      <c r="I59" s="752">
        <v>5059</v>
      </c>
      <c r="J59" s="752">
        <v>5522</v>
      </c>
      <c r="K59" s="753">
        <v>2530</v>
      </c>
    </row>
    <row r="60" spans="1:11" ht="12" customHeight="1" x14ac:dyDescent="0.15">
      <c r="A60" s="621"/>
      <c r="B60" s="722">
        <v>21</v>
      </c>
      <c r="C60" s="737">
        <v>2009</v>
      </c>
      <c r="D60" s="694">
        <v>867935</v>
      </c>
      <c r="E60" s="694">
        <v>527918</v>
      </c>
      <c r="F60" s="762">
        <f>E60/D60*100</f>
        <v>60.824600920575847</v>
      </c>
      <c r="G60" s="752">
        <v>443782</v>
      </c>
      <c r="H60" s="763">
        <v>72045</v>
      </c>
      <c r="I60" s="752">
        <v>4848</v>
      </c>
      <c r="J60" s="752">
        <v>5072</v>
      </c>
      <c r="K60" s="753">
        <v>2170</v>
      </c>
    </row>
    <row r="61" spans="1:11" ht="12" customHeight="1" x14ac:dyDescent="0.15">
      <c r="A61" s="621"/>
      <c r="B61" s="722">
        <v>22</v>
      </c>
      <c r="C61" s="737">
        <v>2010</v>
      </c>
      <c r="D61" s="694">
        <v>848926</v>
      </c>
      <c r="E61" s="694">
        <f>SUM(G61:K61)</f>
        <v>515050</v>
      </c>
      <c r="F61" s="762">
        <f>E61/D61*100</f>
        <v>60.670776958180106</v>
      </c>
      <c r="G61" s="752">
        <v>433557</v>
      </c>
      <c r="H61" s="763">
        <v>69454</v>
      </c>
      <c r="I61" s="752">
        <v>4760</v>
      </c>
      <c r="J61" s="752">
        <v>5429</v>
      </c>
      <c r="K61" s="753">
        <v>1850</v>
      </c>
    </row>
    <row r="62" spans="1:11" ht="12" customHeight="1" x14ac:dyDescent="0.15">
      <c r="A62" s="623"/>
      <c r="B62" s="723"/>
      <c r="C62" s="738"/>
      <c r="D62" s="726"/>
      <c r="E62" s="726"/>
      <c r="F62" s="736"/>
      <c r="G62" s="728">
        <f>G61/$E61*100</f>
        <v>84.177652655082042</v>
      </c>
      <c r="H62" s="728">
        <f>H61/$E61*100</f>
        <v>13.484904378215706</v>
      </c>
      <c r="I62" s="728">
        <f>I61/$E61*100</f>
        <v>0.92418211824094754</v>
      </c>
      <c r="J62" s="728">
        <f>J61/$E61*100</f>
        <v>1.0540724201533831</v>
      </c>
      <c r="K62" s="731">
        <f>K61/$E61*100</f>
        <v>0.35918842830793124</v>
      </c>
    </row>
    <row r="63" spans="1:11" ht="12" customHeight="1" x14ac:dyDescent="0.15">
      <c r="A63" s="621"/>
      <c r="B63" s="722">
        <v>23</v>
      </c>
      <c r="C63" s="737">
        <v>2011</v>
      </c>
      <c r="D63" s="694">
        <v>825854</v>
      </c>
      <c r="E63" s="694">
        <v>496755</v>
      </c>
      <c r="F63" s="762">
        <f>E63/D63*100</f>
        <v>60.150462430405369</v>
      </c>
      <c r="G63" s="752">
        <v>418788</v>
      </c>
      <c r="H63" s="763">
        <v>66188</v>
      </c>
      <c r="I63" s="752">
        <v>4490</v>
      </c>
      <c r="J63" s="752">
        <v>4951</v>
      </c>
      <c r="K63" s="753">
        <v>2337</v>
      </c>
    </row>
    <row r="64" spans="1:11" ht="12" customHeight="1" x14ac:dyDescent="0.15">
      <c r="A64" s="621"/>
      <c r="B64" s="722">
        <v>24</v>
      </c>
      <c r="C64" s="737">
        <v>2012</v>
      </c>
      <c r="D64" s="694">
        <v>807060</v>
      </c>
      <c r="E64" s="694">
        <f>SUM(G64:K64)</f>
        <v>474101</v>
      </c>
      <c r="F64" s="762">
        <f>E64/D64*100</f>
        <v>58.744207369960101</v>
      </c>
      <c r="G64" s="752">
        <v>398767</v>
      </c>
      <c r="H64" s="763">
        <v>64316</v>
      </c>
      <c r="I64" s="752">
        <v>4013</v>
      </c>
      <c r="J64" s="752">
        <v>4744</v>
      </c>
      <c r="K64" s="753">
        <v>2261</v>
      </c>
    </row>
    <row r="65" spans="1:14" ht="12" customHeight="1" x14ac:dyDescent="0.15">
      <c r="A65" s="621"/>
      <c r="B65" s="722">
        <v>25</v>
      </c>
      <c r="C65" s="737">
        <v>2013</v>
      </c>
      <c r="D65" s="694">
        <v>793363</v>
      </c>
      <c r="E65" s="694">
        <f>SUM(G65:K65)</f>
        <v>464610</v>
      </c>
      <c r="F65" s="762">
        <f>E65/D65*100</f>
        <v>58.562095787174343</v>
      </c>
      <c r="G65" s="752">
        <v>389277</v>
      </c>
      <c r="H65" s="763">
        <v>63852</v>
      </c>
      <c r="I65" s="752">
        <v>3941</v>
      </c>
      <c r="J65" s="752">
        <v>5284</v>
      </c>
      <c r="K65" s="753">
        <v>2256</v>
      </c>
    </row>
    <row r="66" spans="1:14" ht="12" customHeight="1" x14ac:dyDescent="0.15">
      <c r="A66" s="621"/>
      <c r="B66" s="722">
        <v>26</v>
      </c>
      <c r="C66" s="737">
        <v>2014</v>
      </c>
      <c r="D66" s="694">
        <v>790165</v>
      </c>
      <c r="E66" s="694">
        <f>SUM(G66:K66)</f>
        <v>435708</v>
      </c>
      <c r="F66" s="762">
        <f>E66/D66*100</f>
        <v>55.141394518866313</v>
      </c>
      <c r="G66" s="752">
        <v>363769</v>
      </c>
      <c r="H66" s="763">
        <v>60211</v>
      </c>
      <c r="I66" s="752">
        <v>3853</v>
      </c>
      <c r="J66" s="752">
        <v>4903</v>
      </c>
      <c r="K66" s="753">
        <v>2972</v>
      </c>
    </row>
    <row r="67" spans="1:14" ht="12" customHeight="1" x14ac:dyDescent="0.15">
      <c r="A67" s="621"/>
      <c r="B67" s="722">
        <v>27</v>
      </c>
      <c r="C67" s="737">
        <v>2015</v>
      </c>
      <c r="D67" s="694">
        <v>780411</v>
      </c>
      <c r="E67" s="694">
        <v>434026</v>
      </c>
      <c r="F67" s="762">
        <f>E67/D67*100</f>
        <v>55.615054118919396</v>
      </c>
      <c r="G67" s="752">
        <v>363045</v>
      </c>
      <c r="H67" s="763">
        <v>59817</v>
      </c>
      <c r="I67" s="752">
        <v>4065</v>
      </c>
      <c r="J67" s="752">
        <v>4937</v>
      </c>
      <c r="K67" s="753">
        <v>2163</v>
      </c>
    </row>
    <row r="68" spans="1:14" ht="12" customHeight="1" x14ac:dyDescent="0.15">
      <c r="A68" s="623"/>
      <c r="B68" s="723"/>
      <c r="C68" s="738"/>
      <c r="D68" s="726"/>
      <c r="E68" s="726"/>
      <c r="F68" s="736"/>
      <c r="G68" s="728">
        <f>G67/$E67*100</f>
        <v>83.645910613649875</v>
      </c>
      <c r="H68" s="728">
        <f>H67/$E67*100</f>
        <v>13.781893250634756</v>
      </c>
      <c r="I68" s="728">
        <f>I67/$E67*100</f>
        <v>0.93657983623100916</v>
      </c>
      <c r="J68" s="728">
        <f>J67/$E67*100</f>
        <v>1.1374894591568248</v>
      </c>
      <c r="K68" s="731">
        <f>K67/$E67*100</f>
        <v>0.49835724127126024</v>
      </c>
    </row>
    <row r="69" spans="1:14" ht="12" customHeight="1" x14ac:dyDescent="0.15">
      <c r="A69" s="621"/>
      <c r="B69" s="722">
        <v>28</v>
      </c>
      <c r="C69" s="737">
        <v>2016</v>
      </c>
      <c r="D69" s="694">
        <v>776408</v>
      </c>
      <c r="E69" s="694">
        <f>SUM(G69:K69)</f>
        <v>418831</v>
      </c>
      <c r="F69" s="762">
        <f>E69/D69*100</f>
        <v>53.944704330712725</v>
      </c>
      <c r="G69" s="752">
        <v>349554</v>
      </c>
      <c r="H69" s="763">
        <v>58356</v>
      </c>
      <c r="I69" s="752">
        <v>3753</v>
      </c>
      <c r="J69" s="752">
        <v>5027</v>
      </c>
      <c r="K69" s="753">
        <v>2141</v>
      </c>
    </row>
    <row r="70" spans="1:14" ht="12" customHeight="1" x14ac:dyDescent="0.15">
      <c r="A70" s="621"/>
      <c r="B70" s="722">
        <v>29</v>
      </c>
      <c r="C70" s="737">
        <v>2017</v>
      </c>
      <c r="D70" s="694">
        <v>768766</v>
      </c>
      <c r="E70" s="694">
        <v>402801</v>
      </c>
      <c r="F70" s="762">
        <f>E70/D70*100</f>
        <v>52.395787534828543</v>
      </c>
      <c r="G70" s="752">
        <v>335996</v>
      </c>
      <c r="H70" s="763">
        <v>55309</v>
      </c>
      <c r="I70" s="752">
        <v>4178</v>
      </c>
      <c r="J70" s="752">
        <v>5308</v>
      </c>
      <c r="K70" s="753">
        <v>2011</v>
      </c>
    </row>
    <row r="71" spans="1:14" ht="12" customHeight="1" x14ac:dyDescent="0.15">
      <c r="A71" s="621"/>
      <c r="B71" s="722">
        <v>30</v>
      </c>
      <c r="C71" s="737">
        <v>2018</v>
      </c>
      <c r="D71" s="694">
        <v>757237</v>
      </c>
      <c r="E71" s="694">
        <v>410977</v>
      </c>
      <c r="F71" s="762">
        <f>E71/D71*100</f>
        <v>54.273232818787257</v>
      </c>
      <c r="G71" s="752">
        <v>345658</v>
      </c>
      <c r="H71" s="763">
        <v>54183</v>
      </c>
      <c r="I71" s="752">
        <v>4355</v>
      </c>
      <c r="J71" s="752">
        <v>4802</v>
      </c>
      <c r="K71" s="753">
        <v>1978</v>
      </c>
    </row>
    <row r="72" spans="1:14" ht="12" customHeight="1" thickBot="1" x14ac:dyDescent="0.2">
      <c r="A72" s="620"/>
      <c r="B72" s="739"/>
      <c r="C72" s="740"/>
      <c r="D72" s="741"/>
      <c r="E72" s="741"/>
      <c r="F72" s="742"/>
      <c r="G72" s="743">
        <f>G71/$E71*100</f>
        <v>84.106409847753042</v>
      </c>
      <c r="H72" s="743">
        <f>H71/$E71*100</f>
        <v>13.183949466758479</v>
      </c>
      <c r="I72" s="743">
        <f>I71/$E71*100</f>
        <v>1.0596700058640751</v>
      </c>
      <c r="J72" s="743">
        <f>J71/$E71*100</f>
        <v>1.1684352165692971</v>
      </c>
      <c r="K72" s="744">
        <f>K71/$E71*100</f>
        <v>0.48129214043608282</v>
      </c>
      <c r="N72" s="619"/>
    </row>
    <row r="73" spans="1:14" ht="12" customHeight="1" x14ac:dyDescent="0.4">
      <c r="C73" s="378"/>
      <c r="D73" s="618"/>
      <c r="E73" s="618"/>
      <c r="F73" s="636"/>
      <c r="G73" s="618"/>
      <c r="H73" s="618"/>
      <c r="I73" s="618"/>
      <c r="J73" s="618"/>
      <c r="K73" s="618"/>
    </row>
    <row r="74" spans="1:14" s="204" customFormat="1" ht="12" customHeight="1" x14ac:dyDescent="0.4">
      <c r="A74" s="635" t="s">
        <v>23</v>
      </c>
      <c r="B74" s="633" t="s">
        <v>363</v>
      </c>
      <c r="C74" s="634" t="s">
        <v>388</v>
      </c>
      <c r="D74" s="634"/>
      <c r="E74" s="634"/>
      <c r="F74" s="634"/>
      <c r="G74" s="634"/>
      <c r="H74" s="634"/>
      <c r="I74" s="634"/>
      <c r="J74" s="634"/>
      <c r="K74" s="634"/>
      <c r="L74" s="634"/>
    </row>
    <row r="75" spans="1:14" s="204" customFormat="1" ht="12" customHeight="1" x14ac:dyDescent="0.4">
      <c r="B75" s="633" t="s">
        <v>361</v>
      </c>
      <c r="C75" s="204" t="s">
        <v>387</v>
      </c>
    </row>
    <row r="76" spans="1:14" s="204" customFormat="1" ht="12" customHeight="1" x14ac:dyDescent="0.4">
      <c r="B76" s="633"/>
      <c r="C76" s="204" t="s">
        <v>386</v>
      </c>
    </row>
    <row r="77" spans="1:14" s="204" customFormat="1" ht="12" customHeight="1" x14ac:dyDescent="0.4">
      <c r="B77" s="633" t="s">
        <v>359</v>
      </c>
      <c r="C77" s="204" t="s">
        <v>385</v>
      </c>
    </row>
    <row r="78" spans="1:14" s="204" customFormat="1" ht="12" customHeight="1" x14ac:dyDescent="0.4">
      <c r="B78" s="633"/>
      <c r="C78" s="204" t="s">
        <v>384</v>
      </c>
    </row>
    <row r="79" spans="1:14" s="204" customFormat="1" ht="12" customHeight="1" x14ac:dyDescent="0.4">
      <c r="B79" s="633"/>
      <c r="C79" s="204" t="s">
        <v>383</v>
      </c>
    </row>
    <row r="80" spans="1:14" s="204" customFormat="1" ht="12" customHeight="1" x14ac:dyDescent="0.4">
      <c r="B80" s="633" t="s">
        <v>357</v>
      </c>
      <c r="C80" s="204" t="s">
        <v>382</v>
      </c>
    </row>
    <row r="81" spans="2:11" s="204" customFormat="1" ht="12" customHeight="1" x14ac:dyDescent="0.4">
      <c r="B81" s="633" t="s">
        <v>355</v>
      </c>
      <c r="C81" s="204" t="s">
        <v>381</v>
      </c>
    </row>
    <row r="82" spans="2:11" s="204" customFormat="1" ht="12" customHeight="1" x14ac:dyDescent="0.4">
      <c r="C82" s="204" t="s">
        <v>380</v>
      </c>
    </row>
    <row r="83" spans="2:11" s="204" customFormat="1" ht="12" customHeight="1" x14ac:dyDescent="0.4">
      <c r="C83" s="204" t="s">
        <v>379</v>
      </c>
    </row>
    <row r="84" spans="2:11" x14ac:dyDescent="0.15">
      <c r="G84" s="632"/>
      <c r="H84" s="632"/>
      <c r="I84" s="632"/>
      <c r="J84" s="632"/>
      <c r="K84" s="632"/>
    </row>
    <row r="85" spans="2:11" x14ac:dyDescent="0.15">
      <c r="G85" s="632"/>
      <c r="H85" s="632"/>
      <c r="I85" s="632"/>
      <c r="J85" s="632"/>
      <c r="K85" s="632"/>
    </row>
    <row r="86" spans="2:11" x14ac:dyDescent="0.15">
      <c r="C86" s="204"/>
      <c r="G86" s="631"/>
      <c r="H86" s="631"/>
      <c r="I86" s="631"/>
      <c r="J86" s="631"/>
      <c r="K86" s="631"/>
    </row>
  </sheetData>
  <mergeCells count="5">
    <mergeCell ref="A1:K1"/>
    <mergeCell ref="A3:C4"/>
    <mergeCell ref="G3:K3"/>
    <mergeCell ref="E3:F3"/>
    <mergeCell ref="J2:K2"/>
  </mergeCells>
  <phoneticPr fontId="1"/>
  <pageMargins left="1.1811023622047245" right="0.47244094488188981" top="0.70866141732283472" bottom="0.70866141732283472" header="0.51181102362204722" footer="0.51181102362204722"/>
  <pageSetup paperSize="9" scale="74" orientation="portrait" r:id="rId1"/>
  <headerFooter alignWithMargins="0"/>
  <rowBreaks count="1" manualBreakCount="1">
    <brk id="83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8</vt:i4>
      </vt:variant>
    </vt:vector>
  </HeadingPairs>
  <TitlesOfParts>
    <vt:vector size="17" baseType="lpstr">
      <vt:lpstr>目次</vt:lpstr>
      <vt:lpstr>1.(1)企業(工場)数の推移</vt:lpstr>
      <vt:lpstr>2.(1)出荷数量の推移</vt:lpstr>
      <vt:lpstr>2.(2)都道府県別しょうゆ等出荷数量</vt:lpstr>
      <vt:lpstr>2.(3)容器別出荷数量の推移</vt:lpstr>
      <vt:lpstr>2.(4)輸出数量の推移</vt:lpstr>
      <vt:lpstr>3.原料使用量の推移</vt:lpstr>
      <vt:lpstr>4.一世帯当たり年間購入数量・支出金額の推移</vt:lpstr>
      <vt:lpstr>5.しょうゆJAS受検数量の推移</vt:lpstr>
      <vt:lpstr>'2.(1)出荷数量の推移'!Print_Area</vt:lpstr>
      <vt:lpstr>'2.(2)都道府県別しょうゆ等出荷数量'!Print_Area</vt:lpstr>
      <vt:lpstr>'2.(3)容器別出荷数量の推移'!Print_Area</vt:lpstr>
      <vt:lpstr>'2.(4)輸出数量の推移'!Print_Area</vt:lpstr>
      <vt:lpstr>'3.原料使用量の推移'!Print_Area</vt:lpstr>
      <vt:lpstr>'4.一世帯当たり年間購入数量・支出金額の推移'!Print_Area</vt:lpstr>
      <vt:lpstr>'5.しょうゆJAS受検数量の推移'!Print_Area</vt:lpstr>
      <vt:lpstr>'2.(1)出荷数量の推移'!Print_Titles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Usesr204</dc:creator>
  <cp:lastModifiedBy>Usesr204</cp:lastModifiedBy>
  <cp:lastPrinted>2020-09-04T11:04:43Z</cp:lastPrinted>
  <dcterms:created xsi:type="dcterms:W3CDTF">2020-09-04T08:52:35Z</dcterms:created>
  <dcterms:modified xsi:type="dcterms:W3CDTF">2020-09-04T11:04:58Z</dcterms:modified>
</cp:coreProperties>
</file>