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0" windowWidth="9945" windowHeight="8655" activeTab="0"/>
  </bookViews>
  <sheets>
    <sheet name="項目" sheetId="1" r:id="rId1"/>
    <sheet name="1.企業(工場)数の推移" sheetId="2" r:id="rId2"/>
    <sheet name="2.(1)出荷数量の推移" sheetId="3" r:id="rId3"/>
    <sheet name="2.(2)都道府県別しょうゆ等出荷数量" sheetId="4" r:id="rId4"/>
    <sheet name="2.(3)都道府県別移出入一覧" sheetId="5" r:id="rId5"/>
    <sheet name="2.(4)容器別出荷数量の推移" sheetId="6" r:id="rId6"/>
    <sheet name="2.(5)輸出数量の推移" sheetId="7" r:id="rId7"/>
    <sheet name="3.原料使用量の推移" sheetId="8" r:id="rId8"/>
    <sheet name="4.一世帯当たり年間購入数量・支出金額の推移" sheetId="9" r:id="rId9"/>
    <sheet name="5.しょうゆJAS受検数量の推移" sheetId="10" r:id="rId10"/>
  </sheets>
  <definedNames>
    <definedName name="_xlnm.Print_Area" localSheetId="3">'2.(2)都道府県別しょうゆ等出荷数量'!$A$1:$M$66</definedName>
    <definedName name="_xlnm.Print_Area" localSheetId="5">'2.(4)容器別出荷数量の推移'!$A$1:$AD$84</definedName>
    <definedName name="_xlnm.Print_Area" localSheetId="6">'2.(5)輸出数量の推移'!$A$1:$AG$60</definedName>
    <definedName name="_xlnm.Print_Area" localSheetId="9">'5.しょうゆJAS受検数量の推移'!$A$1:$M$76</definedName>
    <definedName name="_xlnm.Print_Area">#N/A</definedName>
    <definedName name="_xlnm.Print_Titles" localSheetId="2">'2.(1)出荷数量の推移'!$3:$4</definedName>
  </definedNames>
  <calcPr fullCalcOnLoad="1"/>
</workbook>
</file>

<file path=xl/sharedStrings.xml><?xml version="1.0" encoding="utf-8"?>
<sst xmlns="http://schemas.openxmlformats.org/spreadsheetml/2006/main" count="775" uniqueCount="427">
  <si>
    <t>２．出荷数量</t>
  </si>
  <si>
    <t>　シート見出しをクリックしてご覧ください。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</si>
  <si>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</si>
  <si>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</si>
  <si>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</si>
  <si>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</si>
  <si>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</si>
  <si>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</si>
  <si>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</si>
  <si>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</si>
  <si>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</si>
  <si>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</si>
  <si>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</si>
  <si>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</si>
  <si>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</si>
  <si>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</si>
  <si>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</si>
  <si>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</si>
  <si>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</si>
  <si>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</si>
  <si>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</si>
  <si>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</si>
  <si>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</si>
  <si>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</si>
  <si>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</si>
  <si>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</si>
  <si>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</si>
  <si>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</si>
  <si>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</si>
  <si>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福井</t>
  </si>
  <si>
    <t>石川</t>
  </si>
  <si>
    <t>富山</t>
  </si>
  <si>
    <t>新潟</t>
  </si>
  <si>
    <t>長野</t>
  </si>
  <si>
    <t>山梨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</si>
  <si>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</si>
  <si>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</si>
  <si>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</si>
  <si>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</si>
  <si>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</si>
  <si>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</si>
  <si>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</si>
  <si>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</si>
  <si>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</si>
  <si>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</si>
  <si>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</si>
  <si>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</si>
  <si>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希釈</t>
  </si>
  <si>
    <t>ストレート</t>
  </si>
  <si>
    <t>販売用</t>
  </si>
  <si>
    <t>たれ類</t>
  </si>
  <si>
    <t>めん類等用つゆ</t>
  </si>
  <si>
    <t>しょうゆ</t>
  </si>
  <si>
    <t>生揚げ</t>
  </si>
  <si>
    <t>②出荷元の合計欄と県内産欄及び移出先の出荷合計欄と、県内出荷欄には自家加工用を含む。</t>
  </si>
  <si>
    <t>①「しょうゆ等製造工場調査【年報】」による集計と、一部については業界推計による。</t>
  </si>
  <si>
    <t>(注）</t>
  </si>
  <si>
    <t xml:space="preserve"> </t>
  </si>
  <si>
    <t>県外から移入</t>
  </si>
  <si>
    <t>県内産</t>
  </si>
  <si>
    <t>合　計</t>
  </si>
  <si>
    <t>青森</t>
  </si>
  <si>
    <t>県外へ移出</t>
  </si>
  <si>
    <t>県内出荷</t>
  </si>
  <si>
    <t>出荷合計</t>
  </si>
  <si>
    <t>輸出</t>
  </si>
  <si>
    <t>自家加工用</t>
  </si>
  <si>
    <t>北海道</t>
  </si>
  <si>
    <t>　   移出先　出荷元</t>
  </si>
  <si>
    <t>単位：KL</t>
  </si>
  <si>
    <t>02</t>
  </si>
  <si>
    <t>①財務省貿易統計資料による。(品目分類コード：2103.10-000)</t>
  </si>
  <si>
    <t>(注)</t>
  </si>
  <si>
    <t>116.42%</t>
  </si>
  <si>
    <t>110.25%</t>
  </si>
  <si>
    <t>100.53%</t>
  </si>
  <si>
    <t>104.47%</t>
  </si>
  <si>
    <t>92.01%</t>
  </si>
  <si>
    <t>93.87%</t>
  </si>
  <si>
    <t>100.08%</t>
  </si>
  <si>
    <t>96.33%</t>
  </si>
  <si>
    <t>96.57%</t>
  </si>
  <si>
    <t>92.83%</t>
  </si>
  <si>
    <t>106.67%</t>
  </si>
  <si>
    <t>111.21%</t>
  </si>
  <si>
    <t>08</t>
  </si>
  <si>
    <t>110.56%</t>
  </si>
  <si>
    <t>103.98%</t>
  </si>
  <si>
    <t>111.34%</t>
  </si>
  <si>
    <t>96.24%</t>
  </si>
  <si>
    <t>06</t>
  </si>
  <si>
    <t>107.45%</t>
  </si>
  <si>
    <t>129.54%</t>
  </si>
  <si>
    <t>107.76%</t>
  </si>
  <si>
    <t>107.21%</t>
  </si>
  <si>
    <t>102.35%</t>
  </si>
  <si>
    <t>103.61%</t>
  </si>
  <si>
    <t>03</t>
  </si>
  <si>
    <t>105.61%</t>
  </si>
  <si>
    <t>104.84'</t>
  </si>
  <si>
    <t>107.52%</t>
  </si>
  <si>
    <t>111.88%</t>
  </si>
  <si>
    <t>102.68%</t>
  </si>
  <si>
    <t>102.24%</t>
  </si>
  <si>
    <t>93.27%</t>
  </si>
  <si>
    <t>93.74%</t>
  </si>
  <si>
    <t>106.54%</t>
  </si>
  <si>
    <t>102.51%</t>
  </si>
  <si>
    <t>108.18%</t>
  </si>
  <si>
    <t>106.89%</t>
  </si>
  <si>
    <t>109.45%</t>
  </si>
  <si>
    <t>101.73%</t>
  </si>
  <si>
    <t>91.00%</t>
  </si>
  <si>
    <t>80.60%</t>
  </si>
  <si>
    <t>96.90%</t>
  </si>
  <si>
    <t>100.97%</t>
  </si>
  <si>
    <t>99.49%</t>
  </si>
  <si>
    <t>104.36%</t>
  </si>
  <si>
    <t>107.80%</t>
  </si>
  <si>
    <t>108.07%</t>
  </si>
  <si>
    <t>103.85%</t>
  </si>
  <si>
    <t>107.26%</t>
  </si>
  <si>
    <t>121.97%</t>
  </si>
  <si>
    <t>118.88%</t>
  </si>
  <si>
    <t>110.09%</t>
  </si>
  <si>
    <t>106.01%</t>
  </si>
  <si>
    <t>輸出先数</t>
  </si>
  <si>
    <t>前年対比</t>
  </si>
  <si>
    <t>合計</t>
  </si>
  <si>
    <t>べトナム</t>
  </si>
  <si>
    <t>スウェーデン</t>
  </si>
  <si>
    <t>オーストリア</t>
  </si>
  <si>
    <t>イタリア</t>
  </si>
  <si>
    <t>スペイン</t>
  </si>
  <si>
    <t>台湾</t>
  </si>
  <si>
    <t>デンマーク</t>
  </si>
  <si>
    <t>マレーシア</t>
  </si>
  <si>
    <t>ニュージーランド</t>
  </si>
  <si>
    <t>ウクライナ</t>
  </si>
  <si>
    <t>インドネシア</t>
  </si>
  <si>
    <t>イスラエル</t>
  </si>
  <si>
    <t>タイ</t>
  </si>
  <si>
    <t>フィリピン</t>
  </si>
  <si>
    <t>シンガポール</t>
  </si>
  <si>
    <t>ドイツ</t>
  </si>
  <si>
    <t>中華人民共和国</t>
  </si>
  <si>
    <t>オランダ</t>
  </si>
  <si>
    <t>フランス</t>
  </si>
  <si>
    <t>大韓民国</t>
  </si>
  <si>
    <t>オーストラリア</t>
  </si>
  <si>
    <t>英国</t>
  </si>
  <si>
    <t>香港</t>
  </si>
  <si>
    <t>アメリカ合衆国</t>
  </si>
  <si>
    <t>　　　　　 輸出先   　　　　　　　　暦　年</t>
  </si>
  <si>
    <t>①農林水産省大臣官房（平成14年までは農林水産省食糧庁、平成21年までは農林水産省総合食料局）資料をもとに一部業界推計による。</t>
  </si>
  <si>
    <t>対前年比(％)</t>
  </si>
  <si>
    <t>05</t>
  </si>
  <si>
    <t>平成</t>
  </si>
  <si>
    <t>昭和</t>
  </si>
  <si>
    <r>
      <t>(参考)</t>
    </r>
    <r>
      <rPr>
        <i/>
        <sz val="9"/>
        <rFont val="ＭＳ ゴシック"/>
        <family val="3"/>
      </rPr>
      <t>(A)</t>
    </r>
  </si>
  <si>
    <t>(KL)</t>
  </si>
  <si>
    <t>酸液</t>
  </si>
  <si>
    <t>大豆換算</t>
  </si>
  <si>
    <t>食塩(t)</t>
  </si>
  <si>
    <t>小麦計</t>
  </si>
  <si>
    <r>
      <t>麹麦(t)　　</t>
    </r>
    <r>
      <rPr>
        <i/>
        <sz val="9"/>
        <rFont val="ＭＳ ゴシック"/>
        <family val="3"/>
      </rPr>
      <t>(D)</t>
    </r>
  </si>
  <si>
    <t xml:space="preserve">小麦(t) </t>
  </si>
  <si>
    <t>大豆計</t>
  </si>
  <si>
    <t>脱脂加工</t>
  </si>
  <si>
    <t>暦　年</t>
  </si>
  <si>
    <t>醤油の統計資料（平成27年版）</t>
  </si>
  <si>
    <r>
      <t>１．企業(工場)数の推移</t>
    </r>
    <r>
      <rPr>
        <sz val="12"/>
        <rFont val="ＭＳ ゴシック"/>
        <family val="3"/>
      </rPr>
      <t>（昭和30年～平成25年）</t>
    </r>
  </si>
  <si>
    <t>（１）出荷数量の推移（昭和5年～平成26年）</t>
  </si>
  <si>
    <t>（２）都道府県別しょうゆ等出荷数量(平成26年）</t>
  </si>
  <si>
    <t>（３）都道府県別移出入一覧（平成25年）</t>
  </si>
  <si>
    <t>（４）容器別出荷数量の推移（昭和52年～平成25年）</t>
  </si>
  <si>
    <t>（５）輸出数量の推移（平成元年～26年）</t>
  </si>
  <si>
    <r>
      <t>３．原料使用量の推移</t>
    </r>
    <r>
      <rPr>
        <sz val="12"/>
        <rFont val="ＭＳ ゴシック"/>
        <family val="3"/>
      </rPr>
      <t>（昭和59年～平成25年）</t>
    </r>
  </si>
  <si>
    <r>
      <t>４．一世帯当り年間購入数量・支出金額の推移</t>
    </r>
    <r>
      <rPr>
        <sz val="12"/>
        <rFont val="ＭＳ ゴシック"/>
        <family val="3"/>
      </rPr>
      <t>（昭和47年～平成26年）</t>
    </r>
  </si>
  <si>
    <r>
      <t>５．しょうゆＪＡＳ受検数量の推移</t>
    </r>
    <r>
      <rPr>
        <sz val="12"/>
        <rFont val="ＭＳ ゴシック"/>
        <family val="3"/>
      </rPr>
      <t>（昭和38年～平成25年）</t>
    </r>
  </si>
  <si>
    <t>　日本醤油協会が行っている。</t>
  </si>
  <si>
    <t>⑤平成22年以降は農林水産省大臣官房資料による。調査・集計については、引き続き</t>
  </si>
  <si>
    <t>　いた企業数が明確になり、修正した。</t>
  </si>
  <si>
    <t>　ていた企業(工場)数を各都道府県組合に照会して精査した結果、これまで漏れて</t>
  </si>
  <si>
    <t>　日本醤油協会が調査・集計を行った。そのため、これまで農政事務所で把握され</t>
  </si>
  <si>
    <t>④平成17年から平成21年までは、農林水産省総合食料局調査を醤油業界が受託し、</t>
  </si>
  <si>
    <t>③平成15年から平成21年までは、農林水産省総合食料局資料による。</t>
  </si>
  <si>
    <t>②昭和40年から平成14年までは、農林水産省食糧庁資料による。</t>
  </si>
  <si>
    <t>①昭和30年、35年は業界推定による。</t>
  </si>
  <si>
    <t>(注)</t>
  </si>
  <si>
    <t>2013</t>
  </si>
  <si>
    <t>2012</t>
  </si>
  <si>
    <t>2011</t>
  </si>
  <si>
    <t>2010</t>
  </si>
  <si>
    <t>2009</t>
  </si>
  <si>
    <t>2008</t>
  </si>
  <si>
    <t>2007</t>
  </si>
  <si>
    <t>2006</t>
  </si>
  <si>
    <t>－</t>
  </si>
  <si>
    <t>2005</t>
  </si>
  <si>
    <t>2004</t>
  </si>
  <si>
    <t>2003</t>
  </si>
  <si>
    <t>2002</t>
  </si>
  <si>
    <t>2001</t>
  </si>
  <si>
    <t>元</t>
  </si>
  <si>
    <t>平成</t>
  </si>
  <si>
    <t>昭和</t>
  </si>
  <si>
    <t>％</t>
  </si>
  <si>
    <t>減少数</t>
  </si>
  <si>
    <t>昭和３０年対比</t>
  </si>
  <si>
    <t>前回対比</t>
  </si>
  <si>
    <t>企業(工場）数</t>
  </si>
  <si>
    <t>暦　年</t>
  </si>
  <si>
    <t>1.企業（工場）数の推移(昭和30年～平成25年)</t>
  </si>
  <si>
    <t>　</t>
  </si>
  <si>
    <t>④輸出の中止と再開：昭和16年頃に中止／昭和24年に再開</t>
  </si>
  <si>
    <t>③オイルショック：（第1次）昭和48年、（第2次）昭和52年</t>
  </si>
  <si>
    <t>②価格改定：昭和36年、40年、42年、45年、48年、49年、51年、55年、平成2年、20年（昭和48年から49年にかけて3回の価格改定を実施）</t>
  </si>
  <si>
    <t>①価格統制：昭和14年、価格統制撤廃：昭和25年</t>
  </si>
  <si>
    <t>(参考)</t>
  </si>
  <si>
    <t>⑦平成19年の出荷数量は訂正があったため修正した。訂正前「921,455KL」</t>
  </si>
  <si>
    <t>⑥年次対比は、平成元年を100％として算出。</t>
  </si>
  <si>
    <t>　が「混合」となったため、平成16年以降は新分類による取りまとめとなっている。</t>
  </si>
  <si>
    <t>　しょうゆのＪＡＳ規格見直しにより、平成16年10月13日から「新式醸造」が「混合醸造」と「混合」に分類され、「アミノ酸液混合」</t>
  </si>
  <si>
    <t>⑤製造方法別内訳の空欄は、調査項目がなかったため。平成11年以降は業界による調査を基に一部推計。</t>
  </si>
  <si>
    <t>　同一資料でないため一致しない。なお、平成7年以降は出荷数量と種類別内訳は同一資料で把握している。</t>
  </si>
  <si>
    <t>④種類別内訳の空欄は、調査項目がなかったためで、昭和49～平成4年までの種類別内訳は、3年毎に調査したものであり出荷数量とは</t>
  </si>
  <si>
    <t>③輸出含む。</t>
  </si>
  <si>
    <t>②昭和31年までは生産量。</t>
  </si>
  <si>
    <t>①農林水産省大臣官房（平成14年までは農林水産省食糧庁、平成21年までは農林水産省総合食料局）資料をもとに一部業界推計による。</t>
  </si>
  <si>
    <t>14</t>
  </si>
  <si>
    <t>13</t>
  </si>
  <si>
    <t>12</t>
  </si>
  <si>
    <t>13.8</t>
  </si>
  <si>
    <t>11</t>
  </si>
  <si>
    <t>14.0</t>
  </si>
  <si>
    <t>10</t>
  </si>
  <si>
    <t>14.5</t>
  </si>
  <si>
    <t>09</t>
  </si>
  <si>
    <t>14.8</t>
  </si>
  <si>
    <t>08</t>
  </si>
  <si>
    <t>14.6</t>
  </si>
  <si>
    <t>07</t>
  </si>
  <si>
    <t>15.0</t>
  </si>
  <si>
    <t>06</t>
  </si>
  <si>
    <t>05</t>
  </si>
  <si>
    <t>04</t>
  </si>
  <si>
    <t>03</t>
  </si>
  <si>
    <t>4.0</t>
  </si>
  <si>
    <t>02</t>
  </si>
  <si>
    <t>01</t>
  </si>
  <si>
    <t>19.0</t>
  </si>
  <si>
    <t>5.0</t>
  </si>
  <si>
    <t>（次ページへ続く）</t>
  </si>
  <si>
    <t>25.0</t>
  </si>
  <si>
    <t>6.0</t>
  </si>
  <si>
    <t>―</t>
  </si>
  <si>
    <t>構成比</t>
  </si>
  <si>
    <t>混合</t>
  </si>
  <si>
    <t>混合醸造</t>
  </si>
  <si>
    <t>本醸造</t>
  </si>
  <si>
    <t>しろ</t>
  </si>
  <si>
    <t>さいしこみ</t>
  </si>
  <si>
    <t>たまり</t>
  </si>
  <si>
    <t>うすくち</t>
  </si>
  <si>
    <t>こいくち</t>
  </si>
  <si>
    <t>平成元年対比</t>
  </si>
  <si>
    <t>前年比</t>
  </si>
  <si>
    <t>製造方法別内訳</t>
  </si>
  <si>
    <t>種　類　別　内　訳</t>
  </si>
  <si>
    <t>出荷数量計</t>
  </si>
  <si>
    <t>単位：KL、％</t>
  </si>
  <si>
    <t>2.(1)出荷数量の推移(昭和5年～平成26年)</t>
  </si>
  <si>
    <t xml:space="preserve">        「しょうゆ→自家加工用」の合計である。</t>
  </si>
  <si>
    <t xml:space="preserve">     ③しょうゆ出荷数量合計は、「生揚→販売用→しょうゆ工場以外」、「生揚→自家加工用」、「しょうゆ→販売用」及び</t>
  </si>
  <si>
    <t xml:space="preserve">     ②しょうゆ出荷数量合計欄の●数字は、それぞれしょうゆ出荷数量の多い順である。</t>
  </si>
  <si>
    <t>(注)①農林水産省大臣官房資料による。（但し、一部については業界推計）</t>
  </si>
  <si>
    <t>合　計</t>
  </si>
  <si>
    <t>小計</t>
  </si>
  <si>
    <t>➏</t>
  </si>
  <si>
    <t>➑</t>
  </si>
  <si>
    <t>➎</t>
  </si>
  <si>
    <t>➋</t>
  </si>
  <si>
    <t>➐</t>
  </si>
  <si>
    <t>➌</t>
  </si>
  <si>
    <t>➊</t>
  </si>
  <si>
    <t>➍</t>
  </si>
  <si>
    <t>➓</t>
  </si>
  <si>
    <t>青森</t>
  </si>
  <si>
    <t>➒</t>
  </si>
  <si>
    <t>北海道</t>
  </si>
  <si>
    <t>しょうゆ　　工場以外</t>
  </si>
  <si>
    <t>しょうゆ　工場</t>
  </si>
  <si>
    <t>シェア</t>
  </si>
  <si>
    <t>自家　　加工用</t>
  </si>
  <si>
    <t>しょうゆ加工品</t>
  </si>
  <si>
    <t>しょうゆ　　出荷数量　　合計</t>
  </si>
  <si>
    <t>都道府県</t>
  </si>
  <si>
    <t>2.(2)都道府県別しょうゆ等出荷数量(平成26年)</t>
  </si>
  <si>
    <t>北海道</t>
  </si>
  <si>
    <t>⑬下段は構成比。</t>
  </si>
  <si>
    <t>⑫空欄は、調査時に項目がなかったため。</t>
  </si>
  <si>
    <t>　その他へ含まれている。</t>
  </si>
  <si>
    <t>④昭和52年～平成6年までのその他には、ローリーが含まれている。</t>
  </si>
  <si>
    <t>⑪平成24年からプラスチック容器(PETボトル以外)1.8Lを削除したため、その他へ含まれている。</t>
  </si>
  <si>
    <t>⑦平成13年以降のプラスチック容器(PETボトル以外)1㍑と500㍉㍑は調査項目から削除したため、</t>
  </si>
  <si>
    <t>③昭和52年～平成5年までの缶には、樽が含まれている。</t>
  </si>
  <si>
    <t>⑩平成23年以降の調査項目にプラスチック容器(PETボトル以外)500㍉㍑を再追加した。</t>
  </si>
  <si>
    <t>　含まれている。</t>
  </si>
  <si>
    <t>②昭和52年から平成6年までのプラスチック容器（ＰＥＴボトル以外）には、ＰＥＴボトルが含まれている。</t>
  </si>
  <si>
    <t>⑨平成22年以降の調査項目にPETボトル999～501ミリ㍑を追加した。</t>
  </si>
  <si>
    <t>⑥平成13年以降の調査項目にプラスチック容器(PETボトル以外)10㍑を追加、平成12年は10～18㍑に</t>
  </si>
  <si>
    <t>　よる。　（平成11年までは農林水産省食糧庁資料。）</t>
  </si>
  <si>
    <t>⑧平成13年以降の調査項目に自家加工用を追加した。</t>
  </si>
  <si>
    <t>⑤平成13年以降のガラスびん1.8㍑には、ガラスびん2㍑が含まれている。</t>
  </si>
  <si>
    <t>①「しょうゆ等製造工場調査【年報】」(日本醤油協会調査)による集計と、一部については業界推計に</t>
  </si>
  <si>
    <t>その他</t>
  </si>
  <si>
    <t>500～100ミリ㍑</t>
  </si>
  <si>
    <t>500ミリ㍑</t>
  </si>
  <si>
    <t>１㍑</t>
  </si>
  <si>
    <t>１．８㍑</t>
  </si>
  <si>
    <t>10㍑</t>
  </si>
  <si>
    <t>18～20㍑</t>
  </si>
  <si>
    <t>999～501ミリ㍑</t>
  </si>
  <si>
    <t>２㍑</t>
  </si>
  <si>
    <t>９㍑</t>
  </si>
  <si>
    <t>１８㍑</t>
  </si>
  <si>
    <t>自家加工用</t>
  </si>
  <si>
    <t>ローリー</t>
  </si>
  <si>
    <t>プラスチック容器（ＰＥＴボトル以外）</t>
  </si>
  <si>
    <t>ＰＥＴボトル</t>
  </si>
  <si>
    <t>ガラスびん</t>
  </si>
  <si>
    <t>缶</t>
  </si>
  <si>
    <t>　　</t>
  </si>
  <si>
    <t>2.(4)容器別出荷数量の推移(昭和52年～平成25年）</t>
  </si>
  <si>
    <t>③平成26年の3段目の「構成比」欄は、輸出先別の数量構成比。</t>
  </si>
  <si>
    <t>②輸出先は、左から平成26年の輸出数量が多い順になっている。</t>
  </si>
  <si>
    <t>121.14%</t>
  </si>
  <si>
    <t>金額</t>
  </si>
  <si>
    <t>120.52%</t>
  </si>
  <si>
    <t>数量</t>
  </si>
  <si>
    <t>14</t>
  </si>
  <si>
    <t>13</t>
  </si>
  <si>
    <t>12</t>
  </si>
  <si>
    <t>11</t>
  </si>
  <si>
    <t>10</t>
  </si>
  <si>
    <t>09</t>
  </si>
  <si>
    <t>07</t>
  </si>
  <si>
    <t>05</t>
  </si>
  <si>
    <t>04</t>
  </si>
  <si>
    <t>02</t>
  </si>
  <si>
    <t>01</t>
  </si>
  <si>
    <t>その他</t>
  </si>
  <si>
    <t>ロシア</t>
  </si>
  <si>
    <t>単位：数量＝㍑/金額＝千円/構成比＝％</t>
  </si>
  <si>
    <t>2.(5)輸出数量の推移（平成元年～26年）</t>
  </si>
  <si>
    <t>⑤大豆と小麦の国内産欄と外国産欄は、平成17年分調査から区分された。</t>
  </si>
  <si>
    <t>　業界推計による。平成22年以降は「しょうゆ等製造工場調査【年報】」による。　</t>
  </si>
  <si>
    <t>④アルコールは、昭和61年から平成11年までは日本アルコール販売㈱の資料による。平成12年以降は「しょうゆ製造工場調査(その3)」による集計と、一部</t>
  </si>
  <si>
    <t>③昭和60年以前の小麦内訳のデータなし。</t>
  </si>
  <si>
    <t>　　</t>
  </si>
  <si>
    <t>②脱脂加工大豆の大豆換算(参考)は、大豆には油脂分が約20％含有されているとして換算。</t>
  </si>
  <si>
    <t>-</t>
  </si>
  <si>
    <t>平成15年比(％)</t>
  </si>
  <si>
    <t>平成20年比(％)</t>
  </si>
  <si>
    <t>-</t>
  </si>
  <si>
    <t>-</t>
  </si>
  <si>
    <t>-</t>
  </si>
  <si>
    <t>(KL)</t>
  </si>
  <si>
    <t>(C)+(D)</t>
  </si>
  <si>
    <t xml:space="preserve"> (C)</t>
  </si>
  <si>
    <r>
      <t>(A)</t>
    </r>
    <r>
      <rPr>
        <sz val="9"/>
        <rFont val="ＭＳ Ｐゴシック"/>
        <family val="3"/>
      </rPr>
      <t>+</t>
    </r>
    <r>
      <rPr>
        <i/>
        <sz val="9"/>
        <rFont val="ＭＳ Ｐゴシック"/>
        <family val="3"/>
      </rPr>
      <t>(B)</t>
    </r>
  </si>
  <si>
    <t xml:space="preserve"> (B)</t>
  </si>
  <si>
    <t>(t)</t>
  </si>
  <si>
    <t>外国産</t>
  </si>
  <si>
    <t>国内産</t>
  </si>
  <si>
    <t>大豆(ｔ)</t>
  </si>
  <si>
    <t>出荷数量</t>
  </si>
  <si>
    <t>アルコール</t>
  </si>
  <si>
    <t>アミノ</t>
  </si>
  <si>
    <t>大豆(t)</t>
  </si>
  <si>
    <t>3.原料使用量の推移(昭和59年～平成25年)</t>
  </si>
  <si>
    <t>③人口は総務省統計局「人口推計」及び「国勢調査」資料。</t>
  </si>
  <si>
    <t>②(参考)１人当たり消費量は年間出荷量を日本の総人口で割ったもの。</t>
  </si>
  <si>
    <t>①総務省統計局「家計調査報告」による。</t>
  </si>
  <si>
    <t>消費量(㍑)</t>
  </si>
  <si>
    <t>出荷数量(kl)</t>
  </si>
  <si>
    <t>(円)</t>
  </si>
  <si>
    <t>１人換算</t>
  </si>
  <si>
    <t>一世帯当たり</t>
  </si>
  <si>
    <t>１人当たり</t>
  </si>
  <si>
    <t>人口(千人)</t>
  </si>
  <si>
    <t>しょうゆの</t>
  </si>
  <si>
    <r>
      <t>支出金額</t>
    </r>
  </si>
  <si>
    <t>購入数量(㍑)</t>
  </si>
  <si>
    <t>一世帯人員</t>
  </si>
  <si>
    <t>暦年</t>
  </si>
  <si>
    <t>（昭和47年～平成26年)</t>
  </si>
  <si>
    <t>4.一世帯当たり年間購入数量・支出金額の推移</t>
  </si>
  <si>
    <t>一部は業界推計による。平成17年以降は日本醤油技術センターの調査により集計したものである。</t>
  </si>
  <si>
    <t>報告時期が毎月ではなくなったため、「しょうゆ製造工場調査票(その３)」による年１回の報告により集計し、</t>
  </si>
  <si>
    <t>　　⑤平成15・16年の実績については、平成15年6月10日からＪＡＳ法改正により自己格付制度に移行し、格付実績の</t>
  </si>
  <si>
    <t>　　④昭和40年、45年、50年、55年、60年、平成2年、7年、12、17、22年の種類別内訳の下段は種類別の構成比。</t>
  </si>
  <si>
    <t>　：昭和48年… 2月にしろの格付け開始。</t>
  </si>
  <si>
    <t>　：昭和47年…10月にさいしこみの格付け開始。</t>
  </si>
  <si>
    <t>　　　③受検数量：昭和38年… 4月にこいくち・うすくち・たまりの格付け開始。</t>
  </si>
  <si>
    <t>　　　②出荷数量は、農林水産省大臣官房（平成14年までは農林水産省食糧庁、平成21年までは農林水産省総合食料局）資料による。</t>
  </si>
  <si>
    <t>(注)①受検数量は、一般財団法人日本醤油技術センター資料による。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</si>
  <si>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</si>
  <si>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</si>
  <si>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</si>
  <si>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</si>
  <si>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</si>
  <si>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</si>
  <si>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</si>
  <si>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</si>
  <si>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</si>
  <si>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しろ</t>
  </si>
  <si>
    <t>さいしこみ</t>
  </si>
  <si>
    <t>たまり</t>
  </si>
  <si>
    <t>うすくち</t>
  </si>
  <si>
    <t>こいくち</t>
  </si>
  <si>
    <t>受検率</t>
  </si>
  <si>
    <t>受 検 数 量</t>
  </si>
  <si>
    <r>
      <t>出荷数量</t>
    </r>
    <r>
      <rPr>
        <sz val="9"/>
        <rFont val="ＭＳ ゴシック"/>
        <family val="3"/>
      </rPr>
      <t>（参考）</t>
    </r>
  </si>
  <si>
    <t>5.しょうゆＪＡＳ受検数量の推移(昭和38年～平成25年)</t>
  </si>
  <si>
    <t>2.(3)都道府県別移出入一覧（平成25年）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</si>
</sst>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_ "/>
    <numFmt numFmtId="180" formatCode="0.00000_ "/>
    <numFmt numFmtId="181" formatCode="0.00_ "/>
    <numFmt numFmtId="182" formatCode="#,##0.000;[Red]\-#,##0.000"/>
    <numFmt numFmtId="183" formatCode="0.0_);\(0.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6.5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36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28"/>
      <name val="ＭＳ ゴシック"/>
      <family val="3"/>
    </font>
    <font>
      <sz val="30"/>
      <name val="ＭＳ ゴシック"/>
      <family val="3"/>
    </font>
    <font>
      <u val="single"/>
      <sz val="11"/>
      <name val="ＭＳ ゴシック"/>
      <family val="3"/>
    </font>
    <font>
      <sz val="6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i/>
      <sz val="9"/>
      <name val="ＭＳ Ｐゴシック"/>
      <family val="3"/>
    </font>
    <font>
      <i/>
      <sz val="9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dotted"/>
      <right style="medium"/>
      <top/>
      <bottom style="medium"/>
    </border>
    <border>
      <left/>
      <right/>
      <top/>
      <bottom style="medium"/>
    </border>
    <border>
      <left style="dotted"/>
      <right style="thin"/>
      <top/>
      <bottom style="medium"/>
    </border>
    <border>
      <left style="medium"/>
      <right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medium"/>
      <right style="dotted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dotted"/>
      <right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 style="medium"/>
      <right style="dotted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medium"/>
      <right style="dotted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dotted"/>
      <right style="medium"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medium"/>
      <right style="dotted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dotted"/>
      <top/>
      <bottom style="thin"/>
    </border>
    <border>
      <left style="dotted"/>
      <right style="medium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ck"/>
      <top/>
      <bottom style="thick"/>
    </border>
    <border diagonalUp="1">
      <left style="medium"/>
      <right/>
      <top style="thin"/>
      <bottom style="thick"/>
      <diagonal style="thin"/>
    </border>
    <border diagonalUp="1">
      <left style="thick"/>
      <right style="medium"/>
      <top style="thin"/>
      <bottom style="thick"/>
      <diagonal style="thin"/>
    </border>
    <border>
      <left style="medium"/>
      <right/>
      <top/>
      <bottom style="thick"/>
    </border>
    <border diagonalUp="1">
      <left/>
      <right/>
      <top style="thin"/>
      <bottom style="thick"/>
      <diagonal style="thin"/>
    </border>
    <border>
      <left style="medium"/>
      <right style="medium"/>
      <top/>
      <bottom style="thick"/>
    </border>
    <border>
      <left style="thick"/>
      <right style="medium"/>
      <top/>
      <bottom style="thick"/>
    </border>
    <border diagonalUp="1">
      <left style="medium"/>
      <right style="thick"/>
      <top style="thin"/>
      <bottom style="thin"/>
      <diagonal style="thin"/>
    </border>
    <border diagonalUp="1">
      <left style="thick"/>
      <right style="medium"/>
      <top style="thin"/>
      <bottom style="thin"/>
      <diagonal style="thin"/>
    </border>
    <border diagonalUp="1">
      <left style="medium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 style="medium"/>
      <right style="medium"/>
      <top/>
      <bottom style="thin"/>
    </border>
    <border>
      <left style="thick"/>
      <right style="medium"/>
      <top/>
      <bottom style="thin"/>
    </border>
    <border diagonalUp="1">
      <left style="medium"/>
      <right style="thick"/>
      <top/>
      <bottom style="thin"/>
      <diagonal style="thin"/>
    </border>
    <border diagonalUp="1">
      <left style="medium"/>
      <right/>
      <top/>
      <bottom style="thin"/>
      <diagonal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thick"/>
      <top style="medium"/>
      <bottom/>
    </border>
    <border>
      <left style="medium"/>
      <right/>
      <top style="medium"/>
      <bottom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thick"/>
      <bottom style="medium"/>
    </border>
    <border>
      <left/>
      <right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/>
      <right style="thin"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 style="thin"/>
      <bottom style="dotted"/>
    </border>
    <border>
      <left/>
      <right style="medium"/>
      <top style="thin"/>
      <bottom style="dotted"/>
    </border>
    <border>
      <left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/>
      <top style="dotted"/>
      <bottom style="dotted"/>
    </border>
    <border>
      <left style="medium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68" fillId="32" borderId="0" applyNumberFormat="0" applyBorder="0" applyAlignment="0" applyProtection="0"/>
  </cellStyleXfs>
  <cellXfs count="8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63" applyFont="1">
      <alignment/>
      <protection/>
    </xf>
    <xf numFmtId="0" fontId="8" fillId="0" borderId="0" xfId="63" applyFont="1" applyAlignment="1">
      <alignment vertical="center"/>
      <protection/>
    </xf>
    <xf numFmtId="0" fontId="9" fillId="0" borderId="0" xfId="63" applyFont="1">
      <alignment/>
      <protection/>
    </xf>
    <xf numFmtId="176" fontId="10" fillId="0" borderId="0" xfId="63" applyNumberFormat="1" applyFont="1" applyBorder="1" applyAlignment="1">
      <alignment/>
      <protection/>
    </xf>
    <xf numFmtId="38" fontId="9" fillId="0" borderId="0" xfId="51" applyFont="1" applyBorder="1" applyAlignment="1">
      <alignment/>
    </xf>
    <xf numFmtId="176" fontId="10" fillId="0" borderId="0" xfId="43" applyNumberFormat="1" applyFont="1" applyBorder="1" applyAlignment="1">
      <alignment/>
    </xf>
    <xf numFmtId="38" fontId="9" fillId="0" borderId="0" xfId="63" applyNumberFormat="1" applyFont="1" applyBorder="1">
      <alignment/>
      <protection/>
    </xf>
    <xf numFmtId="38" fontId="6" fillId="0" borderId="0" xfId="51" applyFont="1" applyBorder="1" applyAlignment="1">
      <alignment/>
    </xf>
    <xf numFmtId="49" fontId="9" fillId="0" borderId="0" xfId="63" applyNumberFormat="1" applyFont="1" applyBorder="1" applyAlignment="1">
      <alignment horizontal="right" vertical="center"/>
      <protection/>
    </xf>
    <xf numFmtId="0" fontId="9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176" fontId="10" fillId="0" borderId="10" xfId="63" applyNumberFormat="1" applyFont="1" applyBorder="1" applyAlignment="1">
      <alignment vertical="center"/>
      <protection/>
    </xf>
    <xf numFmtId="38" fontId="9" fillId="0" borderId="11" xfId="51" applyFont="1" applyBorder="1" applyAlignment="1">
      <alignment vertical="center"/>
    </xf>
    <xf numFmtId="176" fontId="10" fillId="0" borderId="11" xfId="43" applyNumberFormat="1" applyFont="1" applyBorder="1" applyAlignment="1">
      <alignment vertical="center"/>
    </xf>
    <xf numFmtId="38" fontId="9" fillId="0" borderId="11" xfId="63" applyNumberFormat="1" applyFont="1" applyBorder="1" applyAlignment="1">
      <alignment horizontal="right" vertical="center"/>
      <protection/>
    </xf>
    <xf numFmtId="38" fontId="6" fillId="0" borderId="11" xfId="51" applyFont="1" applyBorder="1" applyAlignment="1">
      <alignment vertical="center"/>
    </xf>
    <xf numFmtId="49" fontId="9" fillId="0" borderId="12" xfId="63" applyNumberFormat="1" applyFont="1" applyBorder="1" applyAlignment="1">
      <alignment horizontal="right" vertical="center"/>
      <protection/>
    </xf>
    <xf numFmtId="0" fontId="9" fillId="0" borderId="13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176" fontId="10" fillId="0" borderId="15" xfId="63" applyNumberFormat="1" applyFont="1" applyBorder="1" applyAlignment="1">
      <alignment vertical="center"/>
      <protection/>
    </xf>
    <xf numFmtId="38" fontId="9" fillId="0" borderId="16" xfId="51" applyFont="1" applyBorder="1" applyAlignment="1">
      <alignment vertical="center"/>
    </xf>
    <xf numFmtId="176" fontId="10" fillId="0" borderId="16" xfId="43" applyNumberFormat="1" applyFont="1" applyBorder="1" applyAlignment="1">
      <alignment vertical="center"/>
    </xf>
    <xf numFmtId="38" fontId="9" fillId="0" borderId="16" xfId="63" applyNumberFormat="1" applyFont="1" applyBorder="1" applyAlignment="1">
      <alignment horizontal="right" vertical="center"/>
      <protection/>
    </xf>
    <xf numFmtId="38" fontId="6" fillId="0" borderId="17" xfId="51" applyFont="1" applyBorder="1" applyAlignment="1">
      <alignment vertical="center"/>
    </xf>
    <xf numFmtId="49" fontId="9" fillId="0" borderId="17" xfId="63" applyNumberFormat="1" applyFont="1" applyBorder="1" applyAlignment="1">
      <alignment horizontal="right" vertical="center"/>
      <protection/>
    </xf>
    <xf numFmtId="0" fontId="9" fillId="0" borderId="18" xfId="63" applyFont="1" applyBorder="1" applyAlignment="1">
      <alignment vertical="center"/>
      <protection/>
    </xf>
    <xf numFmtId="0" fontId="7" fillId="0" borderId="19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38" fontId="6" fillId="0" borderId="12" xfId="51" applyFont="1" applyBorder="1" applyAlignment="1">
      <alignment vertical="center"/>
    </xf>
    <xf numFmtId="0" fontId="6" fillId="0" borderId="14" xfId="63" applyFont="1" applyBorder="1" applyAlignment="1">
      <alignment vertical="center"/>
      <protection/>
    </xf>
    <xf numFmtId="0" fontId="10" fillId="0" borderId="11" xfId="63" applyFont="1" applyBorder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38" fontId="9" fillId="0" borderId="16" xfId="63" applyNumberFormat="1" applyFont="1" applyBorder="1" applyAlignment="1">
      <alignment vertical="center"/>
      <protection/>
    </xf>
    <xf numFmtId="38" fontId="6" fillId="0" borderId="16" xfId="51" applyFont="1" applyBorder="1" applyAlignment="1">
      <alignment vertical="center"/>
    </xf>
    <xf numFmtId="0" fontId="6" fillId="0" borderId="19" xfId="63" applyFont="1" applyBorder="1" applyAlignment="1">
      <alignment vertical="center"/>
      <protection/>
    </xf>
    <xf numFmtId="38" fontId="9" fillId="0" borderId="11" xfId="63" applyNumberFormat="1" applyFont="1" applyBorder="1" applyAlignment="1">
      <alignment vertical="center"/>
      <protection/>
    </xf>
    <xf numFmtId="0" fontId="9" fillId="0" borderId="14" xfId="63" applyFont="1" applyBorder="1" applyAlignment="1">
      <alignment vertical="center"/>
      <protection/>
    </xf>
    <xf numFmtId="176" fontId="10" fillId="0" borderId="20" xfId="43" applyNumberFormat="1" applyFont="1" applyBorder="1" applyAlignment="1">
      <alignment vertical="center"/>
    </xf>
    <xf numFmtId="38" fontId="6" fillId="0" borderId="21" xfId="51" applyFont="1" applyBorder="1" applyAlignment="1">
      <alignment vertical="center"/>
    </xf>
    <xf numFmtId="0" fontId="9" fillId="0" borderId="2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23" xfId="63" applyFont="1" applyBorder="1" applyAlignment="1">
      <alignment vertical="center"/>
      <protection/>
    </xf>
    <xf numFmtId="176" fontId="10" fillId="0" borderId="15" xfId="43" applyNumberFormat="1" applyFont="1" applyBorder="1" applyAlignment="1">
      <alignment vertical="center"/>
    </xf>
    <xf numFmtId="0" fontId="9" fillId="0" borderId="17" xfId="63" applyFont="1" applyBorder="1" applyAlignment="1">
      <alignment horizontal="right" vertical="center"/>
      <protection/>
    </xf>
    <xf numFmtId="0" fontId="9" fillId="0" borderId="18" xfId="63" applyFont="1" applyBorder="1" applyAlignment="1">
      <alignment horizontal="right" vertical="center"/>
      <protection/>
    </xf>
    <xf numFmtId="0" fontId="9" fillId="0" borderId="19" xfId="63" applyFont="1" applyBorder="1" applyAlignment="1">
      <alignment vertical="center"/>
      <protection/>
    </xf>
    <xf numFmtId="0" fontId="9" fillId="0" borderId="24" xfId="63" applyFont="1" applyBorder="1" applyAlignment="1">
      <alignment horizontal="right" vertical="center"/>
      <protection/>
    </xf>
    <xf numFmtId="0" fontId="9" fillId="0" borderId="25" xfId="63" applyFont="1" applyBorder="1" applyAlignment="1">
      <alignment vertical="center"/>
      <protection/>
    </xf>
    <xf numFmtId="0" fontId="10" fillId="0" borderId="19" xfId="63" applyFont="1" applyBorder="1" applyAlignment="1">
      <alignment vertical="center"/>
      <protection/>
    </xf>
    <xf numFmtId="38" fontId="6" fillId="0" borderId="16" xfId="51" applyFont="1" applyFill="1" applyBorder="1" applyAlignment="1">
      <alignment vertical="center"/>
    </xf>
    <xf numFmtId="0" fontId="9" fillId="0" borderId="16" xfId="63" applyFont="1" applyBorder="1" applyAlignment="1">
      <alignment vertical="center"/>
      <protection/>
    </xf>
    <xf numFmtId="0" fontId="10" fillId="0" borderId="25" xfId="63" applyFont="1" applyBorder="1" applyAlignment="1">
      <alignment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8" fillId="0" borderId="16" xfId="63" applyFont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13" fillId="0" borderId="0" xfId="63" applyFont="1" applyFill="1" applyAlignment="1">
      <alignment horizontal="right" vertical="center"/>
      <protection/>
    </xf>
    <xf numFmtId="38" fontId="7" fillId="0" borderId="0" xfId="63" applyNumberFormat="1" applyFont="1" applyFill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76" fontId="10" fillId="0" borderId="0" xfId="43" applyNumberFormat="1" applyFont="1" applyFill="1" applyBorder="1" applyAlignment="1">
      <alignment vertical="center"/>
    </xf>
    <xf numFmtId="38" fontId="69" fillId="0" borderId="0" xfId="51" applyFont="1" applyFill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10" fillId="0" borderId="0" xfId="43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49" fontId="9" fillId="0" borderId="0" xfId="63" applyNumberFormat="1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vertical="center"/>
      <protection/>
    </xf>
    <xf numFmtId="0" fontId="10" fillId="0" borderId="26" xfId="63" applyFont="1" applyFill="1" applyBorder="1" applyAlignment="1">
      <alignment vertical="center"/>
      <protection/>
    </xf>
    <xf numFmtId="0" fontId="8" fillId="0" borderId="27" xfId="63" applyFont="1" applyFill="1" applyBorder="1" applyAlignment="1">
      <alignment vertical="center"/>
      <protection/>
    </xf>
    <xf numFmtId="0" fontId="10" fillId="0" borderId="28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vertical="center"/>
      <protection/>
    </xf>
    <xf numFmtId="176" fontId="10" fillId="0" borderId="26" xfId="43" applyNumberFormat="1" applyFont="1" applyFill="1" applyBorder="1" applyAlignment="1">
      <alignment vertical="center"/>
    </xf>
    <xf numFmtId="38" fontId="8" fillId="0" borderId="30" xfId="51" applyFont="1" applyFill="1" applyBorder="1" applyAlignment="1">
      <alignment vertical="center"/>
    </xf>
    <xf numFmtId="176" fontId="10" fillId="0" borderId="31" xfId="43" applyNumberFormat="1" applyFont="1" applyFill="1" applyBorder="1" applyAlignment="1">
      <alignment vertical="center"/>
    </xf>
    <xf numFmtId="0" fontId="10" fillId="0" borderId="31" xfId="43" applyNumberFormat="1" applyFont="1" applyFill="1" applyBorder="1" applyAlignment="1">
      <alignment vertical="center"/>
    </xf>
    <xf numFmtId="38" fontId="8" fillId="0" borderId="32" xfId="51" applyFont="1" applyFill="1" applyBorder="1" applyAlignment="1">
      <alignment vertical="center"/>
    </xf>
    <xf numFmtId="176" fontId="10" fillId="0" borderId="33" xfId="43" applyNumberFormat="1" applyFont="1" applyFill="1" applyBorder="1" applyAlignment="1">
      <alignment vertical="center"/>
    </xf>
    <xf numFmtId="176" fontId="10" fillId="0" borderId="34" xfId="43" applyNumberFormat="1" applyFont="1" applyFill="1" applyBorder="1" applyAlignment="1">
      <alignment vertical="center"/>
    </xf>
    <xf numFmtId="38" fontId="9" fillId="0" borderId="35" xfId="51" applyFont="1" applyFill="1" applyBorder="1" applyAlignment="1">
      <alignment vertical="center"/>
    </xf>
    <xf numFmtId="49" fontId="9" fillId="0" borderId="36" xfId="63" applyNumberFormat="1" applyFont="1" applyFill="1" applyBorder="1" applyAlignment="1">
      <alignment horizontal="right" vertical="center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9" fillId="0" borderId="29" xfId="63" applyFont="1" applyFill="1" applyBorder="1" applyAlignment="1">
      <alignment vertical="center"/>
      <protection/>
    </xf>
    <xf numFmtId="0" fontId="7" fillId="0" borderId="23" xfId="63" applyFont="1" applyFill="1" applyBorder="1" applyAlignment="1">
      <alignment vertical="center"/>
      <protection/>
    </xf>
    <xf numFmtId="176" fontId="10" fillId="0" borderId="37" xfId="43" applyNumberFormat="1" applyFont="1" applyFill="1" applyBorder="1" applyAlignment="1">
      <alignment vertical="center"/>
    </xf>
    <xf numFmtId="176" fontId="10" fillId="0" borderId="38" xfId="43" applyNumberFormat="1" applyFont="1" applyFill="1" applyBorder="1" applyAlignment="1">
      <alignment vertical="center"/>
    </xf>
    <xf numFmtId="38" fontId="8" fillId="0" borderId="23" xfId="51" applyFont="1" applyFill="1" applyBorder="1" applyAlignment="1">
      <alignment vertical="center"/>
    </xf>
    <xf numFmtId="176" fontId="10" fillId="0" borderId="22" xfId="43" applyNumberFormat="1" applyFont="1" applyFill="1" applyBorder="1" applyAlignment="1">
      <alignment vertical="center"/>
    </xf>
    <xf numFmtId="38" fontId="8" fillId="0" borderId="39" xfId="51" applyFont="1" applyFill="1" applyBorder="1" applyAlignment="1">
      <alignment vertical="center"/>
    </xf>
    <xf numFmtId="38" fontId="8" fillId="0" borderId="40" xfId="51" applyFont="1" applyFill="1" applyBorder="1" applyAlignment="1">
      <alignment vertical="center"/>
    </xf>
    <xf numFmtId="176" fontId="10" fillId="0" borderId="20" xfId="43" applyNumberFormat="1" applyFont="1" applyFill="1" applyBorder="1" applyAlignment="1">
      <alignment vertical="center"/>
    </xf>
    <xf numFmtId="176" fontId="10" fillId="0" borderId="21" xfId="43" applyNumberFormat="1" applyFont="1" applyFill="1" applyBorder="1" applyAlignment="1">
      <alignment vertical="center"/>
    </xf>
    <xf numFmtId="38" fontId="9" fillId="0" borderId="41" xfId="51" applyFont="1" applyFill="1" applyBorder="1" applyAlignment="1">
      <alignment vertical="center"/>
    </xf>
    <xf numFmtId="49" fontId="9" fillId="0" borderId="42" xfId="63" applyNumberFormat="1" applyFont="1" applyFill="1" applyBorder="1" applyAlignment="1">
      <alignment horizontal="right" vertical="center"/>
      <protection/>
    </xf>
    <xf numFmtId="0" fontId="9" fillId="0" borderId="23" xfId="63" applyFont="1" applyFill="1" applyBorder="1" applyAlignment="1">
      <alignment vertical="center"/>
      <protection/>
    </xf>
    <xf numFmtId="49" fontId="10" fillId="0" borderId="43" xfId="63" applyNumberFormat="1" applyFont="1" applyFill="1" applyBorder="1" applyAlignment="1">
      <alignment horizontal="right" vertical="center"/>
      <protection/>
    </xf>
    <xf numFmtId="0" fontId="10" fillId="0" borderId="38" xfId="63" applyFont="1" applyFill="1" applyBorder="1" applyAlignment="1">
      <alignment vertical="center"/>
      <protection/>
    </xf>
    <xf numFmtId="176" fontId="10" fillId="0" borderId="11" xfId="43" applyNumberFormat="1" applyFont="1" applyFill="1" applyBorder="1" applyAlignment="1">
      <alignment vertical="center"/>
    </xf>
    <xf numFmtId="49" fontId="10" fillId="0" borderId="44" xfId="63" applyNumberFormat="1" applyFont="1" applyFill="1" applyBorder="1" applyAlignment="1">
      <alignment horizontal="right" vertical="center"/>
      <protection/>
    </xf>
    <xf numFmtId="38" fontId="8" fillId="0" borderId="24" xfId="51" applyFont="1" applyFill="1" applyBorder="1" applyAlignment="1">
      <alignment vertical="center"/>
    </xf>
    <xf numFmtId="0" fontId="10" fillId="0" borderId="45" xfId="63" applyFont="1" applyFill="1" applyBorder="1" applyAlignment="1">
      <alignment vertical="center"/>
      <protection/>
    </xf>
    <xf numFmtId="38" fontId="8" fillId="0" borderId="25" xfId="51" applyFont="1" applyFill="1" applyBorder="1" applyAlignment="1">
      <alignment vertical="center"/>
    </xf>
    <xf numFmtId="176" fontId="10" fillId="0" borderId="45" xfId="43" applyNumberFormat="1" applyFont="1" applyFill="1" applyBorder="1" applyAlignment="1">
      <alignment vertical="center"/>
    </xf>
    <xf numFmtId="38" fontId="8" fillId="0" borderId="46" xfId="51" applyFont="1" applyFill="1" applyBorder="1" applyAlignment="1">
      <alignment vertical="center"/>
    </xf>
    <xf numFmtId="0" fontId="10" fillId="0" borderId="45" xfId="43" applyNumberFormat="1" applyFont="1" applyFill="1" applyBorder="1" applyAlignment="1">
      <alignment vertical="center"/>
    </xf>
    <xf numFmtId="38" fontId="8" fillId="0" borderId="47" xfId="51" applyFont="1" applyFill="1" applyBorder="1" applyAlignment="1">
      <alignment vertical="center"/>
    </xf>
    <xf numFmtId="176" fontId="10" fillId="0" borderId="48" xfId="43" applyNumberFormat="1" applyFont="1" applyFill="1" applyBorder="1" applyAlignment="1">
      <alignment vertical="center"/>
    </xf>
    <xf numFmtId="176" fontId="10" fillId="0" borderId="49" xfId="43" applyNumberFormat="1" applyFont="1" applyFill="1" applyBorder="1" applyAlignment="1">
      <alignment vertical="center"/>
    </xf>
    <xf numFmtId="38" fontId="9" fillId="0" borderId="50" xfId="51" applyFont="1" applyFill="1" applyBorder="1" applyAlignment="1">
      <alignment vertical="center"/>
    </xf>
    <xf numFmtId="49" fontId="9" fillId="0" borderId="51" xfId="63" applyNumberFormat="1" applyFont="1" applyFill="1" applyBorder="1" applyAlignment="1">
      <alignment horizontal="right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vertical="center"/>
      <protection/>
    </xf>
    <xf numFmtId="177" fontId="10" fillId="0" borderId="38" xfId="51" applyNumberFormat="1" applyFont="1" applyFill="1" applyBorder="1" applyAlignment="1">
      <alignment vertical="center"/>
    </xf>
    <xf numFmtId="0" fontId="10" fillId="0" borderId="22" xfId="43" applyNumberFormat="1" applyFont="1" applyFill="1" applyBorder="1" applyAlignment="1">
      <alignment vertical="center"/>
    </xf>
    <xf numFmtId="38" fontId="7" fillId="0" borderId="0" xfId="51" applyFont="1" applyFill="1" applyAlignment="1">
      <alignment vertical="center"/>
    </xf>
    <xf numFmtId="0" fontId="10" fillId="0" borderId="44" xfId="63" applyFont="1" applyFill="1" applyBorder="1" applyAlignment="1">
      <alignment vertical="center"/>
      <protection/>
    </xf>
    <xf numFmtId="177" fontId="10" fillId="0" borderId="45" xfId="51" applyNumberFormat="1" applyFont="1" applyFill="1" applyBorder="1" applyAlignment="1">
      <alignment vertical="center"/>
    </xf>
    <xf numFmtId="176" fontId="10" fillId="0" borderId="52" xfId="43" applyNumberFormat="1" applyFont="1" applyFill="1" applyBorder="1" applyAlignment="1">
      <alignment vertical="center"/>
    </xf>
    <xf numFmtId="0" fontId="10" fillId="0" borderId="52" xfId="43" applyNumberFormat="1" applyFont="1" applyFill="1" applyBorder="1" applyAlignment="1">
      <alignment vertical="center"/>
    </xf>
    <xf numFmtId="0" fontId="10" fillId="0" borderId="43" xfId="63" applyFont="1" applyFill="1" applyBorder="1" applyAlignment="1">
      <alignment vertical="center"/>
      <protection/>
    </xf>
    <xf numFmtId="0" fontId="10" fillId="0" borderId="53" xfId="63" applyFont="1" applyFill="1" applyBorder="1" applyAlignment="1">
      <alignment vertical="center"/>
      <protection/>
    </xf>
    <xf numFmtId="38" fontId="8" fillId="0" borderId="13" xfId="51" applyFont="1" applyFill="1" applyBorder="1" applyAlignment="1">
      <alignment vertical="center"/>
    </xf>
    <xf numFmtId="0" fontId="10" fillId="0" borderId="54" xfId="63" applyFont="1" applyFill="1" applyBorder="1" applyAlignment="1">
      <alignment vertical="center"/>
      <protection/>
    </xf>
    <xf numFmtId="38" fontId="8" fillId="0" borderId="14" xfId="51" applyFont="1" applyFill="1" applyBorder="1" applyAlignment="1">
      <alignment vertical="center"/>
    </xf>
    <xf numFmtId="176" fontId="10" fillId="0" borderId="12" xfId="43" applyNumberFormat="1" applyFont="1" applyFill="1" applyBorder="1" applyAlignment="1">
      <alignment vertical="center"/>
    </xf>
    <xf numFmtId="38" fontId="8" fillId="0" borderId="55" xfId="51" applyFont="1" applyFill="1" applyBorder="1" applyAlignment="1">
      <alignment vertical="center"/>
    </xf>
    <xf numFmtId="0" fontId="10" fillId="0" borderId="12" xfId="43" applyNumberFormat="1" applyFont="1" applyFill="1" applyBorder="1" applyAlignment="1">
      <alignment vertical="center"/>
    </xf>
    <xf numFmtId="38" fontId="8" fillId="0" borderId="56" xfId="51" applyFont="1" applyFill="1" applyBorder="1" applyAlignment="1">
      <alignment vertical="center"/>
    </xf>
    <xf numFmtId="176" fontId="10" fillId="0" borderId="10" xfId="43" applyNumberFormat="1" applyFont="1" applyFill="1" applyBorder="1" applyAlignment="1">
      <alignment vertical="center"/>
    </xf>
    <xf numFmtId="38" fontId="9" fillId="0" borderId="57" xfId="51" applyFont="1" applyFill="1" applyBorder="1" applyAlignment="1">
      <alignment vertical="center"/>
    </xf>
    <xf numFmtId="49" fontId="9" fillId="0" borderId="58" xfId="63" applyNumberFormat="1" applyFont="1" applyFill="1" applyBorder="1" applyAlignment="1">
      <alignment horizontal="right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vertical="center"/>
      <protection/>
    </xf>
    <xf numFmtId="0" fontId="10" fillId="0" borderId="44" xfId="63" applyNumberFormat="1" applyFont="1" applyFill="1" applyBorder="1" applyAlignment="1">
      <alignment vertical="center"/>
      <protection/>
    </xf>
    <xf numFmtId="0" fontId="10" fillId="0" borderId="45" xfId="63" applyNumberFormat="1" applyFont="1" applyFill="1" applyBorder="1" applyAlignment="1">
      <alignment vertical="center"/>
      <protection/>
    </xf>
    <xf numFmtId="176" fontId="10" fillId="0" borderId="24" xfId="43" applyNumberFormat="1" applyFont="1" applyFill="1" applyBorder="1" applyAlignment="1">
      <alignment vertical="center"/>
    </xf>
    <xf numFmtId="38" fontId="9" fillId="0" borderId="52" xfId="51" applyFont="1" applyFill="1" applyBorder="1" applyAlignment="1">
      <alignment vertical="center"/>
    </xf>
    <xf numFmtId="0" fontId="9" fillId="0" borderId="51" xfId="63" applyFont="1" applyFill="1" applyBorder="1" applyAlignment="1">
      <alignment horizontal="right" vertical="center"/>
      <protection/>
    </xf>
    <xf numFmtId="0" fontId="10" fillId="0" borderId="43" xfId="43" applyNumberFormat="1" applyFont="1" applyFill="1" applyBorder="1" applyAlignment="1">
      <alignment vertical="center"/>
    </xf>
    <xf numFmtId="0" fontId="10" fillId="0" borderId="38" xfId="43" applyNumberFormat="1" applyFont="1" applyFill="1" applyBorder="1" applyAlignment="1">
      <alignment vertical="center"/>
    </xf>
    <xf numFmtId="38" fontId="9" fillId="0" borderId="22" xfId="51" applyFont="1" applyFill="1" applyBorder="1" applyAlignment="1">
      <alignment vertical="center"/>
    </xf>
    <xf numFmtId="0" fontId="9" fillId="0" borderId="42" xfId="63" applyFont="1" applyFill="1" applyBorder="1" applyAlignment="1">
      <alignment horizontal="right" vertical="center"/>
      <protection/>
    </xf>
    <xf numFmtId="49" fontId="10" fillId="0" borderId="38" xfId="63" applyNumberFormat="1" applyFont="1" applyFill="1" applyBorder="1" applyAlignment="1">
      <alignment horizontal="right" vertical="center"/>
      <protection/>
    </xf>
    <xf numFmtId="0" fontId="10" fillId="0" borderId="43" xfId="63" applyNumberFormat="1" applyFont="1" applyFill="1" applyBorder="1" applyAlignment="1">
      <alignment vertical="center"/>
      <protection/>
    </xf>
    <xf numFmtId="0" fontId="10" fillId="0" borderId="38" xfId="63" applyNumberFormat="1" applyFont="1" applyFill="1" applyBorder="1" applyAlignment="1">
      <alignment vertical="center"/>
      <protection/>
    </xf>
    <xf numFmtId="0" fontId="8" fillId="0" borderId="23" xfId="63" applyFont="1" applyFill="1" applyBorder="1" applyAlignment="1">
      <alignment vertical="center"/>
      <protection/>
    </xf>
    <xf numFmtId="38" fontId="8" fillId="0" borderId="59" xfId="51" applyFont="1" applyFill="1" applyBorder="1" applyAlignment="1">
      <alignment vertical="center"/>
    </xf>
    <xf numFmtId="0" fontId="8" fillId="0" borderId="24" xfId="63" applyFont="1" applyFill="1" applyBorder="1" applyAlignment="1">
      <alignment vertical="center"/>
      <protection/>
    </xf>
    <xf numFmtId="0" fontId="8" fillId="0" borderId="25" xfId="63" applyFont="1" applyFill="1" applyBorder="1" applyAlignment="1">
      <alignment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0" fontId="10" fillId="0" borderId="44" xfId="43" applyNumberFormat="1" applyFont="1" applyFill="1" applyBorder="1" applyAlignment="1">
      <alignment vertical="center"/>
    </xf>
    <xf numFmtId="0" fontId="10" fillId="0" borderId="54" xfId="63" applyNumberFormat="1" applyFont="1" applyFill="1" applyBorder="1" applyAlignment="1">
      <alignment vertical="center"/>
      <protection/>
    </xf>
    <xf numFmtId="0" fontId="10" fillId="0" borderId="14" xfId="63" applyFont="1" applyFill="1" applyBorder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5" xfId="63" applyFont="1" applyFill="1" applyBorder="1" applyAlignment="1">
      <alignment vertical="center"/>
      <protection/>
    </xf>
    <xf numFmtId="38" fontId="10" fillId="0" borderId="0" xfId="51" applyFont="1" applyFill="1" applyBorder="1" applyAlignment="1">
      <alignment vertical="center"/>
    </xf>
    <xf numFmtId="38" fontId="10" fillId="0" borderId="23" xfId="51" applyFont="1" applyFill="1" applyBorder="1" applyAlignment="1">
      <alignment vertical="center"/>
    </xf>
    <xf numFmtId="0" fontId="10" fillId="0" borderId="23" xfId="63" applyFont="1" applyFill="1" applyBorder="1" applyAlignment="1">
      <alignment vertical="center"/>
      <protection/>
    </xf>
    <xf numFmtId="0" fontId="10" fillId="0" borderId="43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38" fontId="9" fillId="0" borderId="22" xfId="51" applyFont="1" applyFill="1" applyBorder="1" applyAlignment="1">
      <alignment horizontal="right" vertical="center"/>
    </xf>
    <xf numFmtId="0" fontId="9" fillId="0" borderId="23" xfId="63" applyFont="1" applyFill="1" applyBorder="1" applyAlignment="1">
      <alignment horizontal="left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vertical="center"/>
      <protection/>
    </xf>
    <xf numFmtId="176" fontId="10" fillId="0" borderId="18" xfId="43" applyNumberFormat="1" applyFont="1" applyFill="1" applyBorder="1" applyAlignment="1">
      <alignment vertical="center"/>
    </xf>
    <xf numFmtId="178" fontId="10" fillId="0" borderId="17" xfId="43" applyNumberFormat="1" applyFont="1" applyFill="1" applyBorder="1" applyAlignment="1">
      <alignment horizontal="center" vertical="center"/>
    </xf>
    <xf numFmtId="38" fontId="9" fillId="0" borderId="17" xfId="51" applyFont="1" applyFill="1" applyBorder="1" applyAlignment="1">
      <alignment horizontal="right" vertical="center"/>
    </xf>
    <xf numFmtId="0" fontId="10" fillId="0" borderId="25" xfId="63" applyFont="1" applyFill="1" applyBorder="1" applyAlignment="1">
      <alignment horizontal="center" vertical="center"/>
      <protection/>
    </xf>
    <xf numFmtId="0" fontId="13" fillId="0" borderId="44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center" vertical="center" wrapText="1"/>
      <protection/>
    </xf>
    <xf numFmtId="0" fontId="13" fillId="0" borderId="45" xfId="63" applyFont="1" applyFill="1" applyBorder="1" applyAlignment="1">
      <alignment horizontal="center" vertical="center" wrapText="1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 wrapText="1"/>
      <protection/>
    </xf>
    <xf numFmtId="0" fontId="13" fillId="0" borderId="61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 wrapText="1"/>
      <protection/>
    </xf>
    <xf numFmtId="0" fontId="13" fillId="0" borderId="16" xfId="63" applyFont="1" applyFill="1" applyBorder="1" applyAlignment="1">
      <alignment horizontal="center" vertical="center"/>
      <protection/>
    </xf>
    <xf numFmtId="0" fontId="13" fillId="0" borderId="63" xfId="63" applyFont="1" applyFill="1" applyBorder="1" applyAlignment="1">
      <alignment horizontal="center" vertical="center"/>
      <protection/>
    </xf>
    <xf numFmtId="0" fontId="9" fillId="0" borderId="64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38" fontId="7" fillId="0" borderId="0" xfId="63" applyNumberFormat="1" applyFont="1" applyBorder="1" applyAlignment="1">
      <alignment vertical="center"/>
      <protection/>
    </xf>
    <xf numFmtId="0" fontId="17" fillId="0" borderId="0" xfId="63" applyFont="1" applyAlignment="1">
      <alignment vertical="center"/>
      <protection/>
    </xf>
    <xf numFmtId="176" fontId="8" fillId="0" borderId="0" xfId="63" applyNumberFormat="1" applyFont="1" applyBorder="1" applyAlignment="1">
      <alignment vertical="center"/>
      <protection/>
    </xf>
    <xf numFmtId="38" fontId="8" fillId="0" borderId="0" xfId="51" applyFont="1" applyBorder="1" applyAlignment="1">
      <alignment vertical="center"/>
    </xf>
    <xf numFmtId="0" fontId="8" fillId="0" borderId="0" xfId="63" applyFont="1" applyBorder="1" applyAlignment="1">
      <alignment horizontal="center" vertical="center"/>
      <protection/>
    </xf>
    <xf numFmtId="38" fontId="8" fillId="0" borderId="65" xfId="51" applyFont="1" applyFill="1" applyBorder="1" applyAlignment="1">
      <alignment vertical="center"/>
    </xf>
    <xf numFmtId="38" fontId="8" fillId="0" borderId="66" xfId="51" applyFont="1" applyFill="1" applyBorder="1" applyAlignment="1">
      <alignment vertical="center"/>
    </xf>
    <xf numFmtId="38" fontId="8" fillId="0" borderId="67" xfId="51" applyFont="1" applyFill="1" applyBorder="1" applyAlignment="1">
      <alignment vertical="center"/>
    </xf>
    <xf numFmtId="38" fontId="8" fillId="0" borderId="68" xfId="51" applyFont="1" applyFill="1" applyBorder="1" applyAlignment="1">
      <alignment vertical="center"/>
    </xf>
    <xf numFmtId="176" fontId="13" fillId="0" borderId="69" xfId="43" applyNumberFormat="1" applyFont="1" applyBorder="1" applyAlignment="1">
      <alignment vertical="center"/>
    </xf>
    <xf numFmtId="38" fontId="8" fillId="0" borderId="67" xfId="51" applyFont="1" applyBorder="1" applyAlignment="1">
      <alignment vertical="center"/>
    </xf>
    <xf numFmtId="0" fontId="8" fillId="0" borderId="70" xfId="63" applyFont="1" applyBorder="1" applyAlignment="1">
      <alignment horizontal="center" vertical="center"/>
      <protection/>
    </xf>
    <xf numFmtId="0" fontId="8" fillId="0" borderId="68" xfId="63" applyFont="1" applyBorder="1" applyAlignment="1">
      <alignment horizontal="center" vertical="center"/>
      <protection/>
    </xf>
    <xf numFmtId="38" fontId="8" fillId="0" borderId="42" xfId="51" applyFont="1" applyFill="1" applyBorder="1" applyAlignment="1">
      <alignment vertical="center"/>
    </xf>
    <xf numFmtId="38" fontId="8" fillId="0" borderId="21" xfId="51" applyFont="1" applyFill="1" applyBorder="1" applyAlignment="1">
      <alignment vertical="center"/>
    </xf>
    <xf numFmtId="2" fontId="13" fillId="0" borderId="15" xfId="43" applyNumberFormat="1" applyFont="1" applyBorder="1" applyAlignment="1">
      <alignment vertical="center"/>
    </xf>
    <xf numFmtId="0" fontId="8" fillId="0" borderId="62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vertical="center"/>
      <protection/>
    </xf>
    <xf numFmtId="38" fontId="8" fillId="0" borderId="51" xfId="51" applyFont="1" applyFill="1" applyBorder="1" applyAlignment="1">
      <alignment vertical="center"/>
    </xf>
    <xf numFmtId="38" fontId="8" fillId="0" borderId="49" xfId="51" applyFont="1" applyFill="1" applyBorder="1" applyAlignment="1">
      <alignment vertical="center"/>
    </xf>
    <xf numFmtId="38" fontId="8" fillId="0" borderId="24" xfId="51" applyFont="1" applyBorder="1" applyAlignment="1">
      <alignment vertical="center"/>
    </xf>
    <xf numFmtId="0" fontId="8" fillId="0" borderId="71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2" fontId="13" fillId="0" borderId="20" xfId="43" applyNumberFormat="1" applyFont="1" applyBorder="1" applyAlignment="1">
      <alignment vertical="center"/>
    </xf>
    <xf numFmtId="0" fontId="8" fillId="0" borderId="25" xfId="63" applyFont="1" applyBorder="1" applyAlignment="1">
      <alignment vertical="center"/>
      <protection/>
    </xf>
    <xf numFmtId="0" fontId="8" fillId="0" borderId="72" xfId="63" applyFont="1" applyBorder="1" applyAlignment="1">
      <alignment horizontal="center" vertical="center"/>
      <protection/>
    </xf>
    <xf numFmtId="0" fontId="8" fillId="0" borderId="23" xfId="63" applyFont="1" applyBorder="1" applyAlignment="1">
      <alignment vertical="center"/>
      <protection/>
    </xf>
    <xf numFmtId="38" fontId="8" fillId="0" borderId="58" xfId="51" applyFont="1" applyFill="1" applyBorder="1" applyAlignment="1">
      <alignment vertical="center"/>
    </xf>
    <xf numFmtId="38" fontId="8" fillId="0" borderId="11" xfId="51" applyFont="1" applyFill="1" applyBorder="1" applyAlignment="1">
      <alignment vertical="center"/>
    </xf>
    <xf numFmtId="38" fontId="8" fillId="0" borderId="13" xfId="51" applyFont="1" applyBorder="1" applyAlignment="1">
      <alignment vertical="center"/>
    </xf>
    <xf numFmtId="0" fontId="8" fillId="0" borderId="73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vertical="center"/>
      <protection/>
    </xf>
    <xf numFmtId="38" fontId="8" fillId="0" borderId="74" xfId="51" applyFont="1" applyFill="1" applyBorder="1" applyAlignment="1">
      <alignment vertical="center"/>
    </xf>
    <xf numFmtId="38" fontId="8" fillId="0" borderId="16" xfId="51" applyFont="1" applyFill="1" applyBorder="1" applyAlignment="1">
      <alignment vertical="center"/>
    </xf>
    <xf numFmtId="38" fontId="8" fillId="0" borderId="18" xfId="51" applyFont="1" applyFill="1" applyBorder="1" applyAlignment="1">
      <alignment vertical="center"/>
    </xf>
    <xf numFmtId="38" fontId="8" fillId="0" borderId="19" xfId="51" applyFont="1" applyFill="1" applyBorder="1" applyAlignment="1">
      <alignment vertical="center"/>
    </xf>
    <xf numFmtId="0" fontId="17" fillId="0" borderId="51" xfId="63" applyFont="1" applyBorder="1" applyAlignment="1">
      <alignment vertical="center"/>
      <protection/>
    </xf>
    <xf numFmtId="0" fontId="8" fillId="0" borderId="75" xfId="63" applyFont="1" applyBorder="1" applyAlignment="1">
      <alignment horizontal="center" vertical="center"/>
      <protection/>
    </xf>
    <xf numFmtId="0" fontId="12" fillId="0" borderId="0" xfId="64" applyFont="1">
      <alignment/>
      <protection/>
    </xf>
    <xf numFmtId="0" fontId="19" fillId="0" borderId="0" xfId="64" applyFont="1">
      <alignment/>
      <protection/>
    </xf>
    <xf numFmtId="0" fontId="20" fillId="0" borderId="0" xfId="64" applyFont="1">
      <alignment/>
      <protection/>
    </xf>
    <xf numFmtId="38" fontId="22" fillId="0" borderId="0" xfId="64" applyNumberFormat="1" applyFont="1" applyAlignment="1">
      <alignment vertical="center"/>
      <protection/>
    </xf>
    <xf numFmtId="0" fontId="20" fillId="0" borderId="0" xfId="64" applyFont="1" applyFill="1" applyBorder="1" applyAlignment="1">
      <alignment horizontal="right"/>
      <protection/>
    </xf>
    <xf numFmtId="0" fontId="23" fillId="0" borderId="0" xfId="64" applyFont="1">
      <alignment/>
      <protection/>
    </xf>
    <xf numFmtId="0" fontId="24" fillId="0" borderId="0" xfId="64" applyFont="1">
      <alignment/>
      <protection/>
    </xf>
    <xf numFmtId="0" fontId="25" fillId="0" borderId="0" xfId="64" applyFont="1" applyFill="1" applyBorder="1" applyAlignment="1">
      <alignment horizontal="right"/>
      <protection/>
    </xf>
    <xf numFmtId="38" fontId="12" fillId="0" borderId="0" xfId="64" applyNumberFormat="1" applyFont="1">
      <alignment/>
      <protection/>
    </xf>
    <xf numFmtId="38" fontId="18" fillId="0" borderId="76" xfId="52" applyFont="1" applyBorder="1" applyAlignment="1">
      <alignment horizontal="right" vertical="center"/>
    </xf>
    <xf numFmtId="38" fontId="18" fillId="0" borderId="77" xfId="52" applyFont="1" applyBorder="1" applyAlignment="1">
      <alignment horizontal="right" vertical="center"/>
    </xf>
    <xf numFmtId="38" fontId="18" fillId="0" borderId="78" xfId="52" applyFont="1" applyFill="1" applyBorder="1" applyAlignment="1">
      <alignment horizontal="right" vertical="center"/>
    </xf>
    <xf numFmtId="38" fontId="18" fillId="0" borderId="79" xfId="52" applyFont="1" applyBorder="1" applyAlignment="1">
      <alignment horizontal="right" vertical="center"/>
    </xf>
    <xf numFmtId="38" fontId="18" fillId="0" borderId="80" xfId="52" applyFont="1" applyBorder="1" applyAlignment="1">
      <alignment horizontal="right" vertical="center"/>
    </xf>
    <xf numFmtId="38" fontId="18" fillId="0" borderId="81" xfId="52" applyFont="1" applyBorder="1" applyAlignment="1">
      <alignment horizontal="right" vertical="center"/>
    </xf>
    <xf numFmtId="0" fontId="18" fillId="0" borderId="82" xfId="64" applyFont="1" applyBorder="1" applyAlignment="1">
      <alignment horizontal="center" vertical="center"/>
      <protection/>
    </xf>
    <xf numFmtId="38" fontId="18" fillId="0" borderId="83" xfId="52" applyFont="1" applyBorder="1" applyAlignment="1">
      <alignment horizontal="right" vertical="center"/>
    </xf>
    <xf numFmtId="38" fontId="18" fillId="0" borderId="25" xfId="52" applyFont="1" applyBorder="1" applyAlignment="1">
      <alignment horizontal="right" vertical="center"/>
    </xf>
    <xf numFmtId="38" fontId="18" fillId="0" borderId="84" xfId="52" applyFont="1" applyFill="1" applyBorder="1" applyAlignment="1">
      <alignment horizontal="right" vertical="center"/>
    </xf>
    <xf numFmtId="38" fontId="18" fillId="0" borderId="85" xfId="52" applyFont="1" applyBorder="1" applyAlignment="1">
      <alignment horizontal="right" vertical="center"/>
    </xf>
    <xf numFmtId="38" fontId="18" fillId="0" borderId="86" xfId="52" applyFont="1" applyBorder="1" applyAlignment="1">
      <alignment horizontal="right" vertical="center"/>
    </xf>
    <xf numFmtId="38" fontId="18" fillId="0" borderId="87" xfId="52" applyFont="1" applyBorder="1" applyAlignment="1">
      <alignment horizontal="right" vertical="center"/>
    </xf>
    <xf numFmtId="0" fontId="18" fillId="0" borderId="88" xfId="64" applyFont="1" applyBorder="1" applyAlignment="1">
      <alignment horizontal="center" vertical="center"/>
      <protection/>
    </xf>
    <xf numFmtId="38" fontId="18" fillId="0" borderId="89" xfId="52" applyFont="1" applyBorder="1" applyAlignment="1">
      <alignment horizontal="right" vertical="center"/>
    </xf>
    <xf numFmtId="38" fontId="18" fillId="0" borderId="90" xfId="52" applyFont="1" applyBorder="1" applyAlignment="1">
      <alignment horizontal="right" vertical="center"/>
    </xf>
    <xf numFmtId="38" fontId="18" fillId="0" borderId="88" xfId="52" applyFont="1" applyFill="1" applyBorder="1" applyAlignment="1">
      <alignment horizontal="right" vertical="center"/>
    </xf>
    <xf numFmtId="38" fontId="18" fillId="0" borderId="24" xfId="52" applyFont="1" applyBorder="1" applyAlignment="1">
      <alignment horizontal="right" vertical="center"/>
    </xf>
    <xf numFmtId="0" fontId="18" fillId="0" borderId="91" xfId="64" applyFont="1" applyBorder="1" applyAlignment="1">
      <alignment horizontal="center" vertical="center"/>
      <protection/>
    </xf>
    <xf numFmtId="38" fontId="18" fillId="0" borderId="92" xfId="52" applyFont="1" applyBorder="1" applyAlignment="1">
      <alignment horizontal="right" vertical="center"/>
    </xf>
    <xf numFmtId="38" fontId="18" fillId="0" borderId="93" xfId="52" applyFont="1" applyBorder="1" applyAlignment="1">
      <alignment horizontal="right" vertical="center"/>
    </xf>
    <xf numFmtId="38" fontId="18" fillId="0" borderId="94" xfId="52" applyFont="1" applyFill="1" applyBorder="1" applyAlignment="1">
      <alignment horizontal="right" vertical="center"/>
    </xf>
    <xf numFmtId="38" fontId="18" fillId="0" borderId="95" xfId="52" applyFont="1" applyBorder="1" applyAlignment="1">
      <alignment horizontal="right" vertical="center"/>
    </xf>
    <xf numFmtId="38" fontId="18" fillId="0" borderId="96" xfId="52" applyFont="1" applyBorder="1" applyAlignment="1">
      <alignment horizontal="right" vertical="center"/>
    </xf>
    <xf numFmtId="0" fontId="18" fillId="0" borderId="97" xfId="64" applyFont="1" applyBorder="1" applyAlignment="1">
      <alignment horizontal="center" vertical="center"/>
      <protection/>
    </xf>
    <xf numFmtId="38" fontId="18" fillId="0" borderId="98" xfId="52" applyFont="1" applyBorder="1" applyAlignment="1">
      <alignment horizontal="right" vertical="center"/>
    </xf>
    <xf numFmtId="38" fontId="18" fillId="0" borderId="23" xfId="52" applyFont="1" applyBorder="1" applyAlignment="1">
      <alignment horizontal="right" vertical="center"/>
    </xf>
    <xf numFmtId="38" fontId="18" fillId="0" borderId="97" xfId="52" applyFont="1" applyFill="1" applyBorder="1" applyAlignment="1">
      <alignment horizontal="right" vertical="center"/>
    </xf>
    <xf numFmtId="38" fontId="18" fillId="0" borderId="0" xfId="52" applyFont="1" applyBorder="1" applyAlignment="1">
      <alignment horizontal="right" vertical="center"/>
    </xf>
    <xf numFmtId="38" fontId="18" fillId="0" borderId="99" xfId="52" applyFont="1" applyBorder="1" applyAlignment="1">
      <alignment horizontal="right" vertical="center"/>
    </xf>
    <xf numFmtId="0" fontId="18" fillId="0" borderId="100" xfId="64" applyFont="1" applyBorder="1" applyAlignment="1">
      <alignment horizontal="center" vertical="center"/>
      <protection/>
    </xf>
    <xf numFmtId="38" fontId="18" fillId="0" borderId="101" xfId="52" applyFont="1" applyBorder="1" applyAlignment="1">
      <alignment horizontal="right" vertical="center"/>
    </xf>
    <xf numFmtId="38" fontId="18" fillId="0" borderId="29" xfId="52" applyFont="1" applyBorder="1" applyAlignment="1">
      <alignment horizontal="right" vertical="center"/>
    </xf>
    <xf numFmtId="38" fontId="18" fillId="0" borderId="100" xfId="52" applyFont="1" applyFill="1" applyBorder="1" applyAlignment="1">
      <alignment horizontal="right" vertical="center"/>
    </xf>
    <xf numFmtId="38" fontId="18" fillId="0" borderId="27" xfId="52" applyFont="1" applyBorder="1" applyAlignment="1">
      <alignment horizontal="right" vertical="center"/>
    </xf>
    <xf numFmtId="38" fontId="18" fillId="0" borderId="102" xfId="52" applyFont="1" applyBorder="1" applyAlignment="1">
      <alignment horizontal="right" vertical="center"/>
    </xf>
    <xf numFmtId="38" fontId="18" fillId="0" borderId="103" xfId="52" applyFont="1" applyBorder="1" applyAlignment="1">
      <alignment horizontal="right" vertical="center"/>
    </xf>
    <xf numFmtId="38" fontId="18" fillId="0" borderId="104" xfId="52" applyFont="1" applyBorder="1" applyAlignment="1">
      <alignment horizontal="right" vertical="center"/>
    </xf>
    <xf numFmtId="38" fontId="18" fillId="0" borderId="105" xfId="52" applyFont="1" applyFill="1" applyBorder="1" applyAlignment="1">
      <alignment horizontal="right" vertical="center"/>
    </xf>
    <xf numFmtId="38" fontId="18" fillId="0" borderId="64" xfId="52" applyFont="1" applyBorder="1" applyAlignment="1">
      <alignment horizontal="right" vertical="center"/>
    </xf>
    <xf numFmtId="38" fontId="18" fillId="0" borderId="106" xfId="52" applyFont="1" applyBorder="1" applyAlignment="1">
      <alignment horizontal="right" vertical="center"/>
    </xf>
    <xf numFmtId="0" fontId="18" fillId="0" borderId="105" xfId="64" applyFont="1" applyBorder="1" applyAlignment="1">
      <alignment horizontal="center" vertical="center"/>
      <protection/>
    </xf>
    <xf numFmtId="38" fontId="18" fillId="0" borderId="22" xfId="52" applyFont="1" applyBorder="1" applyAlignment="1">
      <alignment horizontal="right" vertical="center"/>
    </xf>
    <xf numFmtId="0" fontId="18" fillId="0" borderId="94" xfId="64" applyFont="1" applyBorder="1" applyAlignment="1">
      <alignment horizontal="center" vertical="center"/>
      <protection/>
    </xf>
    <xf numFmtId="0" fontId="11" fillId="0" borderId="107" xfId="64" applyFont="1" applyBorder="1" applyAlignment="1">
      <alignment horizontal="center" vertical="center" textRotation="255"/>
      <protection/>
    </xf>
    <xf numFmtId="0" fontId="18" fillId="0" borderId="108" xfId="64" applyFont="1" applyBorder="1" applyAlignment="1">
      <alignment horizontal="center" vertical="center" textRotation="255"/>
      <protection/>
    </xf>
    <xf numFmtId="0" fontId="18" fillId="0" borderId="109" xfId="64" applyFont="1" applyBorder="1" applyAlignment="1">
      <alignment horizontal="center" vertical="center" textRotation="255"/>
      <protection/>
    </xf>
    <xf numFmtId="0" fontId="18" fillId="0" borderId="110" xfId="64" applyFont="1" applyBorder="1" applyAlignment="1">
      <alignment horizontal="center" vertical="center" textRotation="255"/>
      <protection/>
    </xf>
    <xf numFmtId="38" fontId="11" fillId="0" borderId="111" xfId="52" applyFont="1" applyBorder="1" applyAlignment="1">
      <alignment vertical="center" textRotation="255" wrapText="1"/>
    </xf>
    <xf numFmtId="0" fontId="18" fillId="0" borderId="109" xfId="64" applyFont="1" applyBorder="1" applyAlignment="1">
      <alignment vertical="justify" wrapText="1"/>
      <protection/>
    </xf>
    <xf numFmtId="0" fontId="26" fillId="0" borderId="0" xfId="64" applyFont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28" fillId="0" borderId="0" xfId="64" applyFont="1" applyAlignment="1">
      <alignment horizontal="center"/>
      <protection/>
    </xf>
    <xf numFmtId="0" fontId="17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Alignment="1">
      <alignment vertical="center"/>
      <protection/>
    </xf>
    <xf numFmtId="0" fontId="29" fillId="0" borderId="0" xfId="63" applyFont="1" applyAlignment="1">
      <alignment horizontal="right" vertical="center"/>
      <protection/>
    </xf>
    <xf numFmtId="179" fontId="17" fillId="0" borderId="0" xfId="63" applyNumberFormat="1" applyFont="1">
      <alignment/>
      <protection/>
    </xf>
    <xf numFmtId="176" fontId="17" fillId="0" borderId="0" xfId="43" applyNumberFormat="1" applyFont="1" applyBorder="1" applyAlignment="1">
      <alignment/>
    </xf>
    <xf numFmtId="178" fontId="17" fillId="0" borderId="0" xfId="43" applyNumberFormat="1" applyFont="1" applyBorder="1" applyAlignment="1">
      <alignment/>
    </xf>
    <xf numFmtId="0" fontId="17" fillId="0" borderId="0" xfId="63" applyFont="1" applyBorder="1">
      <alignment/>
      <protection/>
    </xf>
    <xf numFmtId="0" fontId="17" fillId="0" borderId="0" xfId="63" applyFont="1" applyBorder="1" applyAlignment="1">
      <alignment horizontal="right"/>
      <protection/>
    </xf>
    <xf numFmtId="176" fontId="17" fillId="0" borderId="102" xfId="43" applyNumberFormat="1" applyFont="1" applyBorder="1" applyAlignment="1">
      <alignment/>
    </xf>
    <xf numFmtId="176" fontId="17" fillId="0" borderId="36" xfId="43" applyNumberFormat="1" applyFont="1" applyBorder="1" applyAlignment="1">
      <alignment/>
    </xf>
    <xf numFmtId="176" fontId="17" fillId="0" borderId="34" xfId="43" applyNumberFormat="1" applyFont="1" applyBorder="1" applyAlignment="1">
      <alignment/>
    </xf>
    <xf numFmtId="176" fontId="17" fillId="0" borderId="27" xfId="43" applyNumberFormat="1" applyFont="1" applyBorder="1" applyAlignment="1">
      <alignment/>
    </xf>
    <xf numFmtId="176" fontId="17" fillId="0" borderId="29" xfId="43" applyNumberFormat="1" applyFont="1" applyBorder="1" applyAlignment="1">
      <alignment/>
    </xf>
    <xf numFmtId="176" fontId="17" fillId="0" borderId="31" xfId="43" applyNumberFormat="1" applyFont="1" applyBorder="1" applyAlignment="1">
      <alignment/>
    </xf>
    <xf numFmtId="178" fontId="17" fillId="0" borderId="27" xfId="43" applyNumberFormat="1" applyFont="1" applyBorder="1" applyAlignment="1">
      <alignment/>
    </xf>
    <xf numFmtId="0" fontId="17" fillId="0" borderId="35" xfId="63" applyFont="1" applyBorder="1">
      <alignment/>
      <protection/>
    </xf>
    <xf numFmtId="0" fontId="17" fillId="0" borderId="34" xfId="63" applyFont="1" applyBorder="1">
      <alignment/>
      <protection/>
    </xf>
    <xf numFmtId="0" fontId="17" fillId="0" borderId="36" xfId="63" applyFont="1" applyBorder="1">
      <alignment/>
      <protection/>
    </xf>
    <xf numFmtId="0" fontId="17" fillId="0" borderId="31" xfId="63" applyFont="1" applyBorder="1" applyAlignment="1">
      <alignment horizontal="right"/>
      <protection/>
    </xf>
    <xf numFmtId="0" fontId="17" fillId="0" borderId="27" xfId="63" applyFont="1" applyBorder="1">
      <alignment/>
      <protection/>
    </xf>
    <xf numFmtId="0" fontId="17" fillId="0" borderId="29" xfId="63" applyFont="1" applyBorder="1">
      <alignment/>
      <protection/>
    </xf>
    <xf numFmtId="38" fontId="17" fillId="0" borderId="112" xfId="51" applyFont="1" applyBorder="1" applyAlignment="1">
      <alignment/>
    </xf>
    <xf numFmtId="38" fontId="17" fillId="0" borderId="113" xfId="51" applyFont="1" applyBorder="1" applyAlignment="1">
      <alignment/>
    </xf>
    <xf numFmtId="38" fontId="17" fillId="0" borderId="114" xfId="51" applyFont="1" applyBorder="1" applyAlignment="1">
      <alignment/>
    </xf>
    <xf numFmtId="38" fontId="17" fillId="0" borderId="115" xfId="51" applyFont="1" applyBorder="1" applyAlignment="1">
      <alignment/>
    </xf>
    <xf numFmtId="38" fontId="17" fillId="0" borderId="116" xfId="51" applyFont="1" applyBorder="1" applyAlignment="1">
      <alignment/>
    </xf>
    <xf numFmtId="38" fontId="17" fillId="0" borderId="117" xfId="51" applyFont="1" applyBorder="1" applyAlignment="1">
      <alignment horizontal="right"/>
    </xf>
    <xf numFmtId="38" fontId="17" fillId="0" borderId="117" xfId="51" applyFont="1" applyBorder="1" applyAlignment="1">
      <alignment/>
    </xf>
    <xf numFmtId="38" fontId="17" fillId="0" borderId="20" xfId="51" applyFont="1" applyBorder="1" applyAlignment="1">
      <alignment/>
    </xf>
    <xf numFmtId="49" fontId="17" fillId="0" borderId="22" xfId="63" applyNumberFormat="1" applyFont="1" applyBorder="1" applyAlignment="1">
      <alignment horizontal="right"/>
      <protection/>
    </xf>
    <xf numFmtId="0" fontId="17" fillId="0" borderId="23" xfId="63" applyFont="1" applyBorder="1">
      <alignment/>
      <protection/>
    </xf>
    <xf numFmtId="176" fontId="17" fillId="0" borderId="87" xfId="43" applyNumberFormat="1" applyFont="1" applyBorder="1" applyAlignment="1">
      <alignment/>
    </xf>
    <xf numFmtId="176" fontId="17" fillId="0" borderId="51" xfId="43" applyNumberFormat="1" applyFont="1" applyBorder="1" applyAlignment="1">
      <alignment/>
    </xf>
    <xf numFmtId="176" fontId="17" fillId="0" borderId="49" xfId="43" applyNumberFormat="1" applyFont="1" applyBorder="1" applyAlignment="1">
      <alignment/>
    </xf>
    <xf numFmtId="176" fontId="17" fillId="0" borderId="24" xfId="43" applyNumberFormat="1" applyFont="1" applyBorder="1" applyAlignment="1">
      <alignment/>
    </xf>
    <xf numFmtId="176" fontId="17" fillId="0" borderId="25" xfId="43" applyNumberFormat="1" applyFont="1" applyBorder="1" applyAlignment="1">
      <alignment/>
    </xf>
    <xf numFmtId="176" fontId="17" fillId="0" borderId="52" xfId="43" applyNumberFormat="1" applyFont="1" applyBorder="1" applyAlignment="1">
      <alignment/>
    </xf>
    <xf numFmtId="178" fontId="17" fillId="0" borderId="24" xfId="43" applyNumberFormat="1" applyFont="1" applyBorder="1" applyAlignment="1">
      <alignment/>
    </xf>
    <xf numFmtId="0" fontId="17" fillId="0" borderId="50" xfId="63" applyFont="1" applyBorder="1">
      <alignment/>
      <protection/>
    </xf>
    <xf numFmtId="0" fontId="17" fillId="0" borderId="49" xfId="63" applyFont="1" applyBorder="1">
      <alignment/>
      <protection/>
    </xf>
    <xf numFmtId="0" fontId="17" fillId="0" borderId="51" xfId="63" applyFont="1" applyBorder="1">
      <alignment/>
      <protection/>
    </xf>
    <xf numFmtId="0" fontId="17" fillId="0" borderId="52" xfId="63" applyFont="1" applyBorder="1" applyAlignment="1">
      <alignment horizontal="right"/>
      <protection/>
    </xf>
    <xf numFmtId="0" fontId="17" fillId="0" borderId="24" xfId="63" applyFont="1" applyBorder="1">
      <alignment/>
      <protection/>
    </xf>
    <xf numFmtId="0" fontId="17" fillId="0" borderId="25" xfId="63" applyFont="1" applyBorder="1">
      <alignment/>
      <protection/>
    </xf>
    <xf numFmtId="38" fontId="17" fillId="0" borderId="118" xfId="51" applyFont="1" applyBorder="1" applyAlignment="1">
      <alignment/>
    </xf>
    <xf numFmtId="38" fontId="17" fillId="0" borderId="119" xfId="51" applyFont="1" applyBorder="1" applyAlignment="1">
      <alignment/>
    </xf>
    <xf numFmtId="38" fontId="17" fillId="0" borderId="120" xfId="51" applyFont="1" applyBorder="1" applyAlignment="1">
      <alignment/>
    </xf>
    <xf numFmtId="38" fontId="17" fillId="0" borderId="121" xfId="51" applyFont="1" applyBorder="1" applyAlignment="1">
      <alignment/>
    </xf>
    <xf numFmtId="38" fontId="17" fillId="0" borderId="122" xfId="51" applyFont="1" applyBorder="1" applyAlignment="1">
      <alignment/>
    </xf>
    <xf numFmtId="38" fontId="17" fillId="0" borderId="123" xfId="51" applyFont="1" applyBorder="1" applyAlignment="1">
      <alignment horizontal="right"/>
    </xf>
    <xf numFmtId="38" fontId="17" fillId="0" borderId="123" xfId="51" applyFont="1" applyBorder="1" applyAlignment="1">
      <alignment/>
    </xf>
    <xf numFmtId="38" fontId="17" fillId="0" borderId="10" xfId="51" applyFont="1" applyBorder="1" applyAlignment="1">
      <alignment/>
    </xf>
    <xf numFmtId="49" fontId="17" fillId="0" borderId="12" xfId="63" applyNumberFormat="1" applyFont="1" applyBorder="1" applyAlignment="1">
      <alignment horizontal="right"/>
      <protection/>
    </xf>
    <xf numFmtId="0" fontId="17" fillId="0" borderId="13" xfId="63" applyFont="1" applyBorder="1">
      <alignment/>
      <protection/>
    </xf>
    <xf numFmtId="0" fontId="17" fillId="0" borderId="14" xfId="63" applyFont="1" applyBorder="1">
      <alignment/>
      <protection/>
    </xf>
    <xf numFmtId="176" fontId="17" fillId="0" borderId="71" xfId="43" applyNumberFormat="1" applyFont="1" applyBorder="1" applyAlignment="1">
      <alignment/>
    </xf>
    <xf numFmtId="38" fontId="17" fillId="0" borderId="48" xfId="51" applyFont="1" applyBorder="1" applyAlignment="1">
      <alignment horizontal="center"/>
    </xf>
    <xf numFmtId="38" fontId="17" fillId="0" borderId="124" xfId="51" applyFont="1" applyBorder="1" applyAlignment="1">
      <alignment/>
    </xf>
    <xf numFmtId="38" fontId="17" fillId="0" borderId="125" xfId="51" applyFont="1" applyBorder="1" applyAlignment="1">
      <alignment/>
    </xf>
    <xf numFmtId="38" fontId="17" fillId="0" borderId="126" xfId="51" applyFont="1" applyBorder="1" applyAlignment="1">
      <alignment/>
    </xf>
    <xf numFmtId="0" fontId="17" fillId="0" borderId="121" xfId="63" applyFont="1" applyBorder="1">
      <alignment/>
      <protection/>
    </xf>
    <xf numFmtId="176" fontId="17" fillId="0" borderId="23" xfId="43" applyNumberFormat="1" applyFont="1" applyBorder="1" applyAlignment="1">
      <alignment/>
    </xf>
    <xf numFmtId="0" fontId="17" fillId="0" borderId="127" xfId="63" applyFont="1" applyBorder="1">
      <alignment/>
      <protection/>
    </xf>
    <xf numFmtId="38" fontId="17" fillId="0" borderId="119" xfId="51" applyFont="1" applyBorder="1" applyAlignment="1">
      <alignment horizontal="right"/>
    </xf>
    <xf numFmtId="0" fontId="17" fillId="0" borderId="128" xfId="63" applyFont="1" applyBorder="1">
      <alignment/>
      <protection/>
    </xf>
    <xf numFmtId="0" fontId="17" fillId="0" borderId="118" xfId="63" applyFont="1" applyBorder="1">
      <alignment/>
      <protection/>
    </xf>
    <xf numFmtId="0" fontId="17" fillId="0" borderId="12" xfId="63" applyFont="1" applyBorder="1" applyAlignment="1">
      <alignment horizontal="right"/>
      <protection/>
    </xf>
    <xf numFmtId="0" fontId="17" fillId="0" borderId="48" xfId="63" applyFont="1" applyBorder="1" applyAlignment="1">
      <alignment horizontal="center"/>
      <protection/>
    </xf>
    <xf numFmtId="0" fontId="17" fillId="0" borderId="24" xfId="63" applyFont="1" applyBorder="1" applyAlignment="1">
      <alignment horizontal="right"/>
      <protection/>
    </xf>
    <xf numFmtId="178" fontId="17" fillId="0" borderId="51" xfId="43" applyNumberFormat="1" applyFont="1" applyBorder="1" applyAlignment="1">
      <alignment horizontal="right"/>
    </xf>
    <xf numFmtId="178" fontId="17" fillId="0" borderId="49" xfId="43" applyNumberFormat="1" applyFont="1" applyBorder="1" applyAlignment="1">
      <alignment/>
    </xf>
    <xf numFmtId="178" fontId="17" fillId="0" borderId="25" xfId="43" applyNumberFormat="1" applyFont="1" applyBorder="1" applyAlignment="1">
      <alignment/>
    </xf>
    <xf numFmtId="0" fontId="17" fillId="0" borderId="119" xfId="63" applyFont="1" applyBorder="1" applyAlignment="1">
      <alignment horizontal="right"/>
      <protection/>
    </xf>
    <xf numFmtId="0" fontId="17" fillId="0" borderId="23" xfId="63" applyFont="1" applyBorder="1" applyAlignment="1">
      <alignment horizontal="right"/>
      <protection/>
    </xf>
    <xf numFmtId="0" fontId="17" fillId="0" borderId="122" xfId="63" applyFont="1" applyBorder="1">
      <alignment/>
      <protection/>
    </xf>
    <xf numFmtId="0" fontId="17" fillId="0" borderId="15" xfId="63" applyFont="1" applyBorder="1" applyAlignment="1">
      <alignment horizontal="center"/>
      <protection/>
    </xf>
    <xf numFmtId="0" fontId="17" fillId="0" borderId="16" xfId="63" applyFont="1" applyBorder="1" applyAlignment="1">
      <alignment horizontal="center"/>
      <protection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>
      <alignment horizontal="center"/>
      <protection/>
    </xf>
    <xf numFmtId="38" fontId="13" fillId="0" borderId="0" xfId="51" applyFont="1" applyAlignment="1">
      <alignment vertical="center"/>
    </xf>
    <xf numFmtId="0" fontId="7" fillId="0" borderId="0" xfId="63" applyFont="1" applyAlignment="1">
      <alignment horizontal="right"/>
      <protection/>
    </xf>
    <xf numFmtId="0" fontId="8" fillId="0" borderId="0" xfId="63" applyFont="1" applyAlignment="1">
      <alignment horizontal="right" vertical="center"/>
      <protection/>
    </xf>
    <xf numFmtId="38" fontId="8" fillId="0" borderId="0" xfId="51" applyFont="1" applyBorder="1" applyAlignment="1">
      <alignment horizontal="right" vertical="center"/>
    </xf>
    <xf numFmtId="0" fontId="7" fillId="0" borderId="0" xfId="63" applyFont="1" applyBorder="1" applyAlignment="1">
      <alignment horizontal="center" vertical="center"/>
      <protection/>
    </xf>
    <xf numFmtId="0" fontId="13" fillId="0" borderId="0" xfId="63" applyNumberFormat="1" applyFont="1" applyBorder="1" applyAlignment="1">
      <alignment horizontal="right" vertical="center"/>
      <protection/>
    </xf>
    <xf numFmtId="177" fontId="33" fillId="0" borderId="0" xfId="51" applyNumberFormat="1" applyFont="1" applyBorder="1" applyAlignment="1">
      <alignment vertical="center"/>
    </xf>
    <xf numFmtId="38" fontId="13" fillId="0" borderId="0" xfId="51" applyFont="1" applyBorder="1" applyAlignment="1">
      <alignment horizontal="center" vertical="center" wrapText="1"/>
    </xf>
    <xf numFmtId="49" fontId="7" fillId="0" borderId="0" xfId="63" applyNumberFormat="1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center" vertical="center"/>
      <protection/>
    </xf>
    <xf numFmtId="177" fontId="13" fillId="0" borderId="35" xfId="51" applyNumberFormat="1" applyFont="1" applyBorder="1" applyAlignment="1">
      <alignment horizontal="right" vertical="center"/>
    </xf>
    <xf numFmtId="177" fontId="13" fillId="0" borderId="34" xfId="51" applyNumberFormat="1" applyFont="1" applyBorder="1" applyAlignment="1">
      <alignment horizontal="right" vertical="center"/>
    </xf>
    <xf numFmtId="38" fontId="32" fillId="0" borderId="34" xfId="51" applyFont="1" applyBorder="1" applyAlignment="1">
      <alignment horizontal="center" vertical="center" wrapText="1"/>
    </xf>
    <xf numFmtId="38" fontId="13" fillId="0" borderId="129" xfId="51" applyFont="1" applyFill="1" applyBorder="1" applyAlignment="1" quotePrefix="1">
      <alignment horizontal="right" vertical="center"/>
    </xf>
    <xf numFmtId="38" fontId="13" fillId="0" borderId="130" xfId="51" applyFont="1" applyFill="1" applyBorder="1" applyAlignment="1">
      <alignment horizontal="right" vertical="center"/>
    </xf>
    <xf numFmtId="38" fontId="13" fillId="0" borderId="131" xfId="51" applyFont="1" applyBorder="1" applyAlignment="1">
      <alignment horizontal="right" vertical="center"/>
    </xf>
    <xf numFmtId="38" fontId="13" fillId="0" borderId="129" xfId="51" applyFont="1" applyBorder="1" applyAlignment="1">
      <alignment horizontal="right" vertical="center"/>
    </xf>
    <xf numFmtId="38" fontId="13" fillId="0" borderId="129" xfId="51" applyFont="1" applyBorder="1" applyAlignment="1">
      <alignment horizontal="center" vertical="center"/>
    </xf>
    <xf numFmtId="38" fontId="13" fillId="0" borderId="122" xfId="51" applyFont="1" applyFill="1" applyBorder="1" applyAlignment="1" quotePrefix="1">
      <alignment horizontal="center" vertical="center"/>
    </xf>
    <xf numFmtId="38" fontId="13" fillId="0" borderId="121" xfId="51" applyFont="1" applyFill="1" applyBorder="1" applyAlignment="1">
      <alignment horizontal="center" vertical="center"/>
    </xf>
    <xf numFmtId="38" fontId="13" fillId="0" borderId="124" xfId="51" applyFont="1" applyBorder="1" applyAlignment="1">
      <alignment horizontal="center" vertical="center"/>
    </xf>
    <xf numFmtId="38" fontId="13" fillId="0" borderId="122" xfId="51" applyFont="1" applyBorder="1" applyAlignment="1">
      <alignment horizontal="center" vertical="center"/>
    </xf>
    <xf numFmtId="38" fontId="13" fillId="0" borderId="120" xfId="51" applyFont="1" applyBorder="1" applyAlignment="1">
      <alignment horizontal="center" vertical="center"/>
    </xf>
    <xf numFmtId="38" fontId="13" fillId="0" borderId="127" xfId="51" applyFont="1" applyFill="1" applyBorder="1" applyAlignment="1" quotePrefix="1">
      <alignment horizontal="right" vertical="center"/>
    </xf>
    <xf numFmtId="38" fontId="13" fillId="0" borderId="132" xfId="51" applyFont="1" applyFill="1" applyBorder="1" applyAlignment="1">
      <alignment horizontal="right" vertical="center"/>
    </xf>
    <xf numFmtId="38" fontId="13" fillId="0" borderId="133" xfId="51" applyFont="1" applyBorder="1" applyAlignment="1">
      <alignment horizontal="right" vertical="center"/>
    </xf>
    <xf numFmtId="38" fontId="13" fillId="0" borderId="127" xfId="51" applyFont="1" applyBorder="1" applyAlignment="1">
      <alignment horizontal="right" vertical="center"/>
    </xf>
    <xf numFmtId="38" fontId="13" fillId="0" borderId="127" xfId="51" applyFont="1" applyBorder="1" applyAlignment="1">
      <alignment horizontal="center" vertical="center"/>
    </xf>
    <xf numFmtId="38" fontId="13" fillId="0" borderId="49" xfId="51" applyFont="1" applyFill="1" applyBorder="1" applyAlignment="1" quotePrefix="1">
      <alignment horizontal="right" vertical="center"/>
    </xf>
    <xf numFmtId="38" fontId="13" fillId="0" borderId="50" xfId="51" applyFont="1" applyFill="1" applyBorder="1" applyAlignment="1">
      <alignment horizontal="right" vertical="center"/>
    </xf>
    <xf numFmtId="38" fontId="13" fillId="0" borderId="71" xfId="51" applyFont="1" applyBorder="1" applyAlignment="1">
      <alignment horizontal="right" vertical="center"/>
    </xf>
    <xf numFmtId="38" fontId="13" fillId="0" borderId="49" xfId="51" applyFont="1" applyBorder="1" applyAlignment="1">
      <alignment horizontal="right" vertical="center"/>
    </xf>
    <xf numFmtId="38" fontId="13" fillId="0" borderId="52" xfId="51" applyFont="1" applyBorder="1" applyAlignment="1">
      <alignment horizontal="center" vertical="center"/>
    </xf>
    <xf numFmtId="38" fontId="13" fillId="0" borderId="127" xfId="51" applyFont="1" applyFill="1" applyBorder="1" applyAlignment="1">
      <alignment horizontal="right" vertical="center"/>
    </xf>
    <xf numFmtId="38" fontId="13" fillId="0" borderId="122" xfId="51" applyFont="1" applyFill="1" applyBorder="1" applyAlignment="1">
      <alignment horizontal="center" vertical="center"/>
    </xf>
    <xf numFmtId="38" fontId="13" fillId="0" borderId="133" xfId="51" applyFont="1" applyFill="1" applyBorder="1" applyAlignment="1">
      <alignment horizontal="right" vertical="center"/>
    </xf>
    <xf numFmtId="38" fontId="13" fillId="0" borderId="124" xfId="51" applyFont="1" applyFill="1" applyBorder="1" applyAlignment="1">
      <alignment horizontal="center" vertical="center"/>
    </xf>
    <xf numFmtId="0" fontId="30" fillId="0" borderId="0" xfId="63" applyFont="1">
      <alignment/>
      <protection/>
    </xf>
    <xf numFmtId="38" fontId="13" fillId="0" borderId="134" xfId="51" applyFont="1" applyBorder="1" applyAlignment="1">
      <alignment horizontal="center" vertical="center"/>
    </xf>
    <xf numFmtId="38" fontId="13" fillId="0" borderId="135" xfId="51" applyFont="1" applyBorder="1" applyAlignment="1">
      <alignment horizontal="center" vertical="center"/>
    </xf>
    <xf numFmtId="38" fontId="13" fillId="0" borderId="136" xfId="51" applyFont="1" applyBorder="1" applyAlignment="1">
      <alignment horizontal="center" vertical="center"/>
    </xf>
    <xf numFmtId="38" fontId="13" fillId="0" borderId="137" xfId="51" applyFont="1" applyFill="1" applyBorder="1" applyAlignment="1">
      <alignment horizontal="center" vertical="center"/>
    </xf>
    <xf numFmtId="38" fontId="33" fillId="0" borderId="137" xfId="51" applyFont="1" applyFill="1" applyBorder="1" applyAlignment="1">
      <alignment horizontal="center" vertical="center"/>
    </xf>
    <xf numFmtId="38" fontId="13" fillId="0" borderId="135" xfId="51" applyFont="1" applyFill="1" applyBorder="1" applyAlignment="1">
      <alignment horizontal="center" vertical="center"/>
    </xf>
    <xf numFmtId="38" fontId="32" fillId="0" borderId="135" xfId="51" applyFont="1" applyFill="1" applyBorder="1" applyAlignment="1">
      <alignment horizontal="center" vertical="center"/>
    </xf>
    <xf numFmtId="38" fontId="33" fillId="0" borderId="135" xfId="51" applyFont="1" applyFill="1" applyBorder="1" applyAlignment="1">
      <alignment horizontal="center" vertical="center"/>
    </xf>
    <xf numFmtId="38" fontId="32" fillId="0" borderId="0" xfId="51" applyFont="1" applyBorder="1" applyAlignment="1">
      <alignment vertical="center"/>
    </xf>
    <xf numFmtId="38" fontId="13" fillId="0" borderId="0" xfId="51" applyFont="1" applyBorder="1" applyAlignment="1">
      <alignment vertical="center"/>
    </xf>
    <xf numFmtId="38" fontId="32" fillId="0" borderId="0" xfId="51" applyFont="1" applyBorder="1" applyAlignment="1">
      <alignment horizontal="right" vertical="center"/>
    </xf>
    <xf numFmtId="38" fontId="11" fillId="0" borderId="0" xfId="51" applyFont="1" applyBorder="1" applyAlignment="1">
      <alignment horizontal="center" vertical="center"/>
    </xf>
    <xf numFmtId="0" fontId="10" fillId="0" borderId="0" xfId="63" applyFont="1">
      <alignment/>
      <protection/>
    </xf>
    <xf numFmtId="0" fontId="10" fillId="0" borderId="0" xfId="63" applyFont="1" applyFill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right" vertical="center"/>
      <protection/>
    </xf>
    <xf numFmtId="176" fontId="10" fillId="0" borderId="0" xfId="63" applyNumberFormat="1" applyFont="1" applyBorder="1" applyAlignment="1">
      <alignment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center" vertical="center"/>
      <protection/>
    </xf>
    <xf numFmtId="179" fontId="10" fillId="0" borderId="36" xfId="63" applyNumberFormat="1" applyFont="1" applyBorder="1" applyAlignment="1">
      <alignment horizontal="right" vertical="center"/>
      <protection/>
    </xf>
    <xf numFmtId="179" fontId="10" fillId="0" borderId="31" xfId="63" applyNumberFormat="1" applyFont="1" applyBorder="1" applyAlignment="1">
      <alignment horizontal="right" vertical="center"/>
      <protection/>
    </xf>
    <xf numFmtId="179" fontId="10" fillId="0" borderId="15" xfId="63" applyNumberFormat="1" applyFont="1" applyBorder="1" applyAlignment="1">
      <alignment horizontal="right" vertical="center"/>
      <protection/>
    </xf>
    <xf numFmtId="179" fontId="10" fillId="0" borderId="16" xfId="63" applyNumberFormat="1" applyFont="1" applyBorder="1" applyAlignment="1">
      <alignment horizontal="right" vertical="center"/>
      <protection/>
    </xf>
    <xf numFmtId="38" fontId="10" fillId="0" borderId="51" xfId="51" applyFont="1" applyFill="1" applyBorder="1" applyAlignment="1">
      <alignment horizontal="right" vertical="center"/>
    </xf>
    <xf numFmtId="38" fontId="10" fillId="0" borderId="52" xfId="51" applyFont="1" applyBorder="1" applyAlignment="1">
      <alignment vertical="center"/>
    </xf>
    <xf numFmtId="38" fontId="10" fillId="0" borderId="49" xfId="51" applyFont="1" applyBorder="1" applyAlignment="1">
      <alignment vertical="center"/>
    </xf>
    <xf numFmtId="38" fontId="10" fillId="0" borderId="24" xfId="51" applyFont="1" applyBorder="1" applyAlignment="1">
      <alignment vertical="center"/>
    </xf>
    <xf numFmtId="38" fontId="10" fillId="0" borderId="52" xfId="51" applyNumberFormat="1" applyFont="1" applyBorder="1" applyAlignment="1">
      <alignment vertical="center"/>
    </xf>
    <xf numFmtId="38" fontId="13" fillId="0" borderId="52" xfId="51" applyFont="1" applyBorder="1" applyAlignment="1">
      <alignment vertical="center"/>
    </xf>
    <xf numFmtId="49" fontId="10" fillId="0" borderId="52" xfId="63" applyNumberFormat="1" applyFont="1" applyBorder="1" applyAlignment="1">
      <alignment horizontal="right" vertical="center"/>
      <protection/>
    </xf>
    <xf numFmtId="0" fontId="10" fillId="0" borderId="24" xfId="63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38" fontId="10" fillId="0" borderId="58" xfId="51" applyFont="1" applyFill="1" applyBorder="1" applyAlignment="1">
      <alignment horizontal="right" vertical="center"/>
    </xf>
    <xf numFmtId="38" fontId="10" fillId="0" borderId="12" xfId="51" applyFont="1" applyBorder="1" applyAlignment="1">
      <alignment vertical="center"/>
    </xf>
    <xf numFmtId="38" fontId="10" fillId="0" borderId="11" xfId="51" applyFont="1" applyBorder="1" applyAlignment="1">
      <alignment vertical="center"/>
    </xf>
    <xf numFmtId="38" fontId="10" fillId="0" borderId="13" xfId="51" applyFont="1" applyBorder="1" applyAlignment="1">
      <alignment vertical="center"/>
    </xf>
    <xf numFmtId="38" fontId="10" fillId="0" borderId="12" xfId="51" applyNumberFormat="1" applyFont="1" applyBorder="1" applyAlignment="1">
      <alignment vertical="center"/>
    </xf>
    <xf numFmtId="38" fontId="13" fillId="0" borderId="12" xfId="51" applyFont="1" applyBorder="1" applyAlignment="1">
      <alignment vertical="center"/>
    </xf>
    <xf numFmtId="49" fontId="10" fillId="0" borderId="12" xfId="63" applyNumberFormat="1" applyFont="1" applyBorder="1" applyAlignment="1">
      <alignment horizontal="right"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38" fontId="10" fillId="0" borderId="42" xfId="51" applyFont="1" applyFill="1" applyBorder="1" applyAlignment="1">
      <alignment horizontal="right" vertical="center"/>
    </xf>
    <xf numFmtId="38" fontId="10" fillId="0" borderId="22" xfId="51" applyFont="1" applyBorder="1" applyAlignment="1">
      <alignment vertical="center"/>
    </xf>
    <xf numFmtId="38" fontId="10" fillId="0" borderId="21" xfId="51" applyFont="1" applyBorder="1" applyAlignment="1">
      <alignment vertical="center"/>
    </xf>
    <xf numFmtId="38" fontId="10" fillId="0" borderId="0" xfId="51" applyFont="1" applyBorder="1" applyAlignment="1">
      <alignment vertical="center"/>
    </xf>
    <xf numFmtId="38" fontId="10" fillId="0" borderId="22" xfId="51" applyNumberFormat="1" applyFont="1" applyBorder="1" applyAlignment="1">
      <alignment vertical="center"/>
    </xf>
    <xf numFmtId="38" fontId="13" fillId="0" borderId="22" xfId="51" applyFont="1" applyBorder="1" applyAlignment="1">
      <alignment vertical="center"/>
    </xf>
    <xf numFmtId="49" fontId="10" fillId="0" borderId="22" xfId="63" applyNumberFormat="1" applyFont="1" applyBorder="1" applyAlignment="1">
      <alignment horizontal="right" vertical="center"/>
      <protection/>
    </xf>
    <xf numFmtId="0" fontId="10" fillId="0" borderId="23" xfId="63" applyFont="1" applyBorder="1" applyAlignment="1">
      <alignment horizontal="center" vertical="center"/>
      <protection/>
    </xf>
    <xf numFmtId="38" fontId="10" fillId="0" borderId="21" xfId="51" applyNumberFormat="1" applyFont="1" applyBorder="1" applyAlignment="1">
      <alignment vertical="center"/>
    </xf>
    <xf numFmtId="38" fontId="13" fillId="0" borderId="21" xfId="51" applyFont="1" applyBorder="1" applyAlignment="1">
      <alignment vertical="center"/>
    </xf>
    <xf numFmtId="38" fontId="10" fillId="0" borderId="11" xfId="51" applyNumberFormat="1" applyFont="1" applyBorder="1" applyAlignment="1">
      <alignment vertical="center"/>
    </xf>
    <xf numFmtId="38" fontId="13" fillId="0" borderId="11" xfId="51" applyFont="1" applyBorder="1" applyAlignment="1">
      <alignment vertical="center"/>
    </xf>
    <xf numFmtId="38" fontId="10" fillId="0" borderId="49" xfId="51" applyNumberFormat="1" applyFont="1" applyBorder="1" applyAlignment="1">
      <alignment vertical="center"/>
    </xf>
    <xf numFmtId="38" fontId="13" fillId="0" borderId="49" xfId="51" applyFont="1" applyBorder="1" applyAlignment="1">
      <alignment vertical="center"/>
    </xf>
    <xf numFmtId="38" fontId="10" fillId="0" borderId="22" xfId="51" applyNumberFormat="1" applyFont="1" applyBorder="1" applyAlignment="1">
      <alignment horizontal="right" vertical="center"/>
    </xf>
    <xf numFmtId="38" fontId="10" fillId="0" borderId="21" xfId="51" applyFont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73" xfId="51" applyFont="1" applyBorder="1" applyAlignment="1">
      <alignment vertical="center"/>
    </xf>
    <xf numFmtId="38" fontId="10" fillId="0" borderId="11" xfId="51" applyNumberFormat="1" applyFont="1" applyBorder="1" applyAlignment="1">
      <alignment horizontal="right" vertical="center"/>
    </xf>
    <xf numFmtId="38" fontId="10" fillId="0" borderId="11" xfId="51" applyFont="1" applyBorder="1" applyAlignment="1">
      <alignment horizontal="right" vertical="center"/>
    </xf>
    <xf numFmtId="38" fontId="10" fillId="0" borderId="48" xfId="51" applyFont="1" applyFill="1" applyBorder="1" applyAlignment="1">
      <alignment horizontal="right" vertical="center"/>
    </xf>
    <xf numFmtId="38" fontId="10" fillId="0" borderId="71" xfId="51" applyFont="1" applyBorder="1" applyAlignment="1">
      <alignment vertical="center"/>
    </xf>
    <xf numFmtId="38" fontId="10" fillId="0" borderId="49" xfId="51" applyNumberFormat="1" applyFont="1" applyBorder="1" applyAlignment="1">
      <alignment horizontal="right" vertical="center"/>
    </xf>
    <xf numFmtId="38" fontId="10" fillId="0" borderId="49" xfId="51" applyFont="1" applyBorder="1" applyAlignment="1">
      <alignment horizontal="right" vertical="center"/>
    </xf>
    <xf numFmtId="0" fontId="10" fillId="0" borderId="52" xfId="63" applyFont="1" applyBorder="1" applyAlignment="1">
      <alignment horizontal="right" vertical="center"/>
      <protection/>
    </xf>
    <xf numFmtId="38" fontId="10" fillId="0" borderId="20" xfId="51" applyFont="1" applyFill="1" applyBorder="1" applyAlignment="1">
      <alignment horizontal="right" vertical="center"/>
    </xf>
    <xf numFmtId="38" fontId="10" fillId="0" borderId="72" xfId="51" applyFont="1" applyBorder="1" applyAlignment="1">
      <alignment vertical="center"/>
    </xf>
    <xf numFmtId="38" fontId="10" fillId="0" borderId="21" xfId="51" applyNumberFormat="1" applyFont="1" applyBorder="1" applyAlignment="1">
      <alignment horizontal="right" vertical="center"/>
    </xf>
    <xf numFmtId="0" fontId="10" fillId="0" borderId="22" xfId="63" applyFont="1" applyBorder="1" applyAlignment="1">
      <alignment horizontal="right" vertical="center"/>
      <protection/>
    </xf>
    <xf numFmtId="0" fontId="10" fillId="0" borderId="0" xfId="63" applyFont="1" applyBorder="1" applyAlignment="1">
      <alignment horizontal="right" vertical="center"/>
      <protection/>
    </xf>
    <xf numFmtId="0" fontId="10" fillId="0" borderId="24" xfId="63" applyFont="1" applyBorder="1" applyAlignment="1">
      <alignment horizontal="right" vertical="center"/>
      <protection/>
    </xf>
    <xf numFmtId="0" fontId="10" fillId="0" borderId="23" xfId="63" applyFont="1" applyBorder="1" applyAlignment="1">
      <alignment horizontal="right" vertical="center"/>
      <protection/>
    </xf>
    <xf numFmtId="38" fontId="10" fillId="0" borderId="21" xfId="51" applyFont="1" applyFill="1" applyBorder="1" applyAlignment="1">
      <alignment vertical="center"/>
    </xf>
    <xf numFmtId="0" fontId="10" fillId="0" borderId="48" xfId="63" applyFont="1" applyFill="1" applyBorder="1" applyAlignment="1">
      <alignment horizontal="right" vertical="center"/>
      <protection/>
    </xf>
    <xf numFmtId="38" fontId="10" fillId="0" borderId="71" xfId="51" applyFont="1" applyBorder="1" applyAlignment="1">
      <alignment horizontal="right" vertical="center"/>
    </xf>
    <xf numFmtId="0" fontId="10" fillId="0" borderId="10" xfId="63" applyFont="1" applyFill="1" applyBorder="1" applyAlignment="1">
      <alignment horizontal="right" vertical="center"/>
      <protection/>
    </xf>
    <xf numFmtId="38" fontId="10" fillId="0" borderId="72" xfId="51" applyFont="1" applyBorder="1" applyAlignment="1">
      <alignment horizontal="right" vertical="center"/>
    </xf>
    <xf numFmtId="0" fontId="10" fillId="0" borderId="48" xfId="63" applyFont="1" applyFill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34" fillId="0" borderId="49" xfId="63" applyFont="1" applyBorder="1" applyAlignment="1">
      <alignment horizontal="center"/>
      <protection/>
    </xf>
    <xf numFmtId="0" fontId="35" fillId="0" borderId="49" xfId="63" applyFont="1" applyBorder="1" applyAlignment="1">
      <alignment horizontal="center" vertical="center" wrapText="1"/>
      <protection/>
    </xf>
    <xf numFmtId="0" fontId="34" fillId="0" borderId="52" xfId="63" applyFont="1" applyBorder="1" applyAlignment="1">
      <alignment horizontal="center"/>
      <protection/>
    </xf>
    <xf numFmtId="0" fontId="10" fillId="0" borderId="71" xfId="63" applyFont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/>
      <protection/>
    </xf>
    <xf numFmtId="0" fontId="10" fillId="0" borderId="21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22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72" xfId="63" applyFont="1" applyBorder="1" applyAlignment="1">
      <alignment horizontal="left" vertical="center"/>
      <protection/>
    </xf>
    <xf numFmtId="0" fontId="13" fillId="0" borderId="138" xfId="63" applyFont="1" applyFill="1" applyBorder="1" applyAlignment="1">
      <alignment horizontal="center"/>
      <protection/>
    </xf>
    <xf numFmtId="0" fontId="10" fillId="0" borderId="139" xfId="63" applyFont="1" applyBorder="1" applyAlignment="1">
      <alignment horizontal="center" vertical="center"/>
      <protection/>
    </xf>
    <xf numFmtId="0" fontId="10" fillId="0" borderId="64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/>
      <protection/>
    </xf>
    <xf numFmtId="180" fontId="9" fillId="0" borderId="0" xfId="63" applyNumberFormat="1" applyFont="1">
      <alignment/>
      <protection/>
    </xf>
    <xf numFmtId="0" fontId="9" fillId="0" borderId="0" xfId="63" applyFont="1" applyBorder="1">
      <alignment/>
      <protection/>
    </xf>
    <xf numFmtId="176" fontId="9" fillId="0" borderId="0" xfId="63" applyNumberFormat="1" applyFont="1" applyBorder="1">
      <alignment/>
      <protection/>
    </xf>
    <xf numFmtId="0" fontId="10" fillId="0" borderId="0" xfId="63" applyFont="1" applyBorder="1">
      <alignment/>
      <protection/>
    </xf>
    <xf numFmtId="176" fontId="7" fillId="0" borderId="33" xfId="63" applyNumberFormat="1" applyFont="1" applyBorder="1">
      <alignment/>
      <protection/>
    </xf>
    <xf numFmtId="38" fontId="9" fillId="0" borderId="33" xfId="51" applyFont="1" applyBorder="1" applyAlignment="1">
      <alignment/>
    </xf>
    <xf numFmtId="176" fontId="9" fillId="0" borderId="34" xfId="63" applyNumberFormat="1" applyFont="1" applyBorder="1">
      <alignment/>
      <protection/>
    </xf>
    <xf numFmtId="0" fontId="9" fillId="0" borderId="31" xfId="63" applyFont="1" applyBorder="1">
      <alignment/>
      <protection/>
    </xf>
    <xf numFmtId="0" fontId="9" fillId="0" borderId="27" xfId="63" applyFont="1" applyBorder="1">
      <alignment/>
      <protection/>
    </xf>
    <xf numFmtId="0" fontId="9" fillId="0" borderId="29" xfId="63" applyFont="1" applyBorder="1">
      <alignment/>
      <protection/>
    </xf>
    <xf numFmtId="176" fontId="7" fillId="0" borderId="20" xfId="63" applyNumberFormat="1" applyFont="1" applyBorder="1">
      <alignment/>
      <protection/>
    </xf>
    <xf numFmtId="38" fontId="9" fillId="0" borderId="20" xfId="51" applyFont="1" applyBorder="1" applyAlignment="1">
      <alignment/>
    </xf>
    <xf numFmtId="176" fontId="9" fillId="0" borderId="21" xfId="63" applyNumberFormat="1" applyFont="1" applyBorder="1">
      <alignment/>
      <protection/>
    </xf>
    <xf numFmtId="2" fontId="9" fillId="0" borderId="0" xfId="63" applyNumberFormat="1" applyFont="1" applyBorder="1">
      <alignment/>
      <protection/>
    </xf>
    <xf numFmtId="0" fontId="9" fillId="0" borderId="22" xfId="63" applyFont="1" applyBorder="1">
      <alignment/>
      <protection/>
    </xf>
    <xf numFmtId="0" fontId="9" fillId="0" borderId="23" xfId="63" applyFont="1" applyBorder="1">
      <alignment/>
      <protection/>
    </xf>
    <xf numFmtId="176" fontId="7" fillId="0" borderId="48" xfId="63" applyNumberFormat="1" applyFont="1" applyBorder="1">
      <alignment/>
      <protection/>
    </xf>
    <xf numFmtId="38" fontId="9" fillId="0" borderId="48" xfId="51" applyFont="1" applyBorder="1" applyAlignment="1">
      <alignment/>
    </xf>
    <xf numFmtId="176" fontId="9" fillId="0" borderId="49" xfId="63" applyNumberFormat="1" applyFont="1" applyBorder="1">
      <alignment/>
      <protection/>
    </xf>
    <xf numFmtId="0" fontId="9" fillId="0" borderId="49" xfId="63" applyFont="1" applyBorder="1">
      <alignment/>
      <protection/>
    </xf>
    <xf numFmtId="2" fontId="9" fillId="0" borderId="24" xfId="63" applyNumberFormat="1" applyFont="1" applyBorder="1">
      <alignment/>
      <protection/>
    </xf>
    <xf numFmtId="0" fontId="9" fillId="0" borderId="52" xfId="63" applyFont="1" applyBorder="1">
      <alignment/>
      <protection/>
    </xf>
    <xf numFmtId="0" fontId="9" fillId="0" borderId="24" xfId="63" applyFont="1" applyBorder="1">
      <alignment/>
      <protection/>
    </xf>
    <xf numFmtId="0" fontId="9" fillId="0" borderId="25" xfId="63" applyFont="1" applyBorder="1">
      <alignment/>
      <protection/>
    </xf>
    <xf numFmtId="0" fontId="9" fillId="0" borderId="21" xfId="63" applyFont="1" applyBorder="1">
      <alignment/>
      <protection/>
    </xf>
    <xf numFmtId="38" fontId="9" fillId="0" borderId="10" xfId="51" applyFont="1" applyBorder="1" applyAlignment="1">
      <alignment/>
    </xf>
    <xf numFmtId="176" fontId="9" fillId="0" borderId="11" xfId="63" applyNumberFormat="1" applyFont="1" applyBorder="1">
      <alignment/>
      <protection/>
    </xf>
    <xf numFmtId="0" fontId="9" fillId="0" borderId="11" xfId="63" applyFont="1" applyBorder="1">
      <alignment/>
      <protection/>
    </xf>
    <xf numFmtId="0" fontId="9" fillId="0" borderId="13" xfId="63" applyFont="1" applyBorder="1">
      <alignment/>
      <protection/>
    </xf>
    <xf numFmtId="0" fontId="9" fillId="0" borderId="14" xfId="63" applyFont="1" applyBorder="1">
      <alignment/>
      <protection/>
    </xf>
    <xf numFmtId="176" fontId="9" fillId="0" borderId="24" xfId="63" applyNumberFormat="1" applyFont="1" applyBorder="1">
      <alignment/>
      <protection/>
    </xf>
    <xf numFmtId="176" fontId="9" fillId="0" borderId="13" xfId="63" applyNumberFormat="1" applyFont="1" applyBorder="1">
      <alignment/>
      <protection/>
    </xf>
    <xf numFmtId="0" fontId="10" fillId="0" borderId="23" xfId="63" applyFont="1" applyBorder="1">
      <alignment/>
      <protection/>
    </xf>
    <xf numFmtId="0" fontId="10" fillId="0" borderId="48" xfId="63" applyFont="1" applyBorder="1" applyAlignment="1">
      <alignment horizontal="center"/>
      <protection/>
    </xf>
    <xf numFmtId="0" fontId="29" fillId="0" borderId="50" xfId="63" applyFont="1" applyBorder="1" applyAlignment="1">
      <alignment horizontal="center" vertical="center"/>
      <protection/>
    </xf>
    <xf numFmtId="0" fontId="9" fillId="0" borderId="48" xfId="63" applyFont="1" applyBorder="1" applyAlignment="1">
      <alignment horizontal="center" vertical="center" wrapText="1"/>
      <protection/>
    </xf>
    <xf numFmtId="0" fontId="13" fillId="0" borderId="16" xfId="63" applyFont="1" applyBorder="1" applyAlignment="1">
      <alignment horizontal="center" vertical="center"/>
      <protection/>
    </xf>
    <xf numFmtId="0" fontId="29" fillId="0" borderId="138" xfId="63" applyFont="1" applyBorder="1" applyAlignment="1">
      <alignment horizontal="center" vertical="center"/>
      <protection/>
    </xf>
    <xf numFmtId="0" fontId="17" fillId="0" borderId="140" xfId="63" applyFont="1" applyBorder="1" applyAlignment="1">
      <alignment horizontal="center" vertical="center"/>
      <protection/>
    </xf>
    <xf numFmtId="0" fontId="9" fillId="0" borderId="138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right"/>
      <protection/>
    </xf>
    <xf numFmtId="0" fontId="15" fillId="0" borderId="0" xfId="63" applyFont="1" applyAlignment="1">
      <alignment horizontal="center"/>
      <protection/>
    </xf>
    <xf numFmtId="179" fontId="7" fillId="0" borderId="0" xfId="63" applyNumberFormat="1" applyFont="1">
      <alignment/>
      <protection/>
    </xf>
    <xf numFmtId="181" fontId="7" fillId="0" borderId="0" xfId="63" applyNumberFormat="1" applyFont="1">
      <alignment/>
      <protection/>
    </xf>
    <xf numFmtId="0" fontId="7" fillId="0" borderId="0" xfId="63" applyFont="1" applyBorder="1">
      <alignment/>
      <protection/>
    </xf>
    <xf numFmtId="177" fontId="10" fillId="0" borderId="33" xfId="51" applyNumberFormat="1" applyFont="1" applyBorder="1" applyAlignment="1">
      <alignment horizontal="right"/>
    </xf>
    <xf numFmtId="177" fontId="10" fillId="0" borderId="34" xfId="51" applyNumberFormat="1" applyFont="1" applyBorder="1" applyAlignment="1">
      <alignment horizontal="right"/>
    </xf>
    <xf numFmtId="176" fontId="10" fillId="0" borderId="141" xfId="43" applyNumberFormat="1" applyFont="1" applyBorder="1" applyAlignment="1">
      <alignment/>
    </xf>
    <xf numFmtId="38" fontId="9" fillId="0" borderId="141" xfId="51" applyFont="1" applyBorder="1" applyAlignment="1">
      <alignment/>
    </xf>
    <xf numFmtId="49" fontId="9" fillId="0" borderId="27" xfId="63" applyNumberFormat="1" applyFont="1" applyBorder="1" applyAlignment="1">
      <alignment horizontal="right" vertical="center"/>
      <protection/>
    </xf>
    <xf numFmtId="0" fontId="9" fillId="0" borderId="27" xfId="63" applyFont="1" applyBorder="1" applyAlignment="1">
      <alignment vertical="center"/>
      <protection/>
    </xf>
    <xf numFmtId="38" fontId="9" fillId="0" borderId="20" xfId="51" applyNumberFormat="1" applyFont="1" applyBorder="1" applyAlignment="1">
      <alignment horizontal="right"/>
    </xf>
    <xf numFmtId="38" fontId="9" fillId="0" borderId="21" xfId="51" applyNumberFormat="1" applyFont="1" applyBorder="1" applyAlignment="1">
      <alignment horizontal="right"/>
    </xf>
    <xf numFmtId="38" fontId="9" fillId="0" borderId="21" xfId="51" applyNumberFormat="1" applyFont="1" applyFill="1" applyBorder="1" applyAlignment="1">
      <alignment horizontal="right"/>
    </xf>
    <xf numFmtId="176" fontId="10" fillId="0" borderId="72" xfId="43" applyNumberFormat="1" applyFont="1" applyBorder="1" applyAlignment="1">
      <alignment/>
    </xf>
    <xf numFmtId="38" fontId="9" fillId="0" borderId="72" xfId="51" applyFont="1" applyBorder="1" applyAlignment="1">
      <alignment/>
    </xf>
    <xf numFmtId="0" fontId="9" fillId="0" borderId="0" xfId="63" applyNumberFormat="1" applyFont="1" applyBorder="1" applyAlignment="1">
      <alignment horizontal="right" vertical="center"/>
      <protection/>
    </xf>
    <xf numFmtId="177" fontId="10" fillId="0" borderId="48" xfId="51" applyNumberFormat="1" applyFont="1" applyBorder="1" applyAlignment="1">
      <alignment horizontal="right"/>
    </xf>
    <xf numFmtId="177" fontId="10" fillId="0" borderId="49" xfId="51" applyNumberFormat="1" applyFont="1" applyBorder="1" applyAlignment="1">
      <alignment horizontal="right"/>
    </xf>
    <xf numFmtId="176" fontId="10" fillId="0" borderId="71" xfId="43" applyNumberFormat="1" applyFont="1" applyBorder="1" applyAlignment="1">
      <alignment/>
    </xf>
    <xf numFmtId="38" fontId="9" fillId="0" borderId="71" xfId="51" applyFont="1" applyBorder="1" applyAlignment="1">
      <alignment/>
    </xf>
    <xf numFmtId="0" fontId="9" fillId="0" borderId="24" xfId="63" applyNumberFormat="1" applyFont="1" applyBorder="1" applyAlignment="1">
      <alignment horizontal="right" vertical="center"/>
      <protection/>
    </xf>
    <xf numFmtId="0" fontId="9" fillId="0" borderId="24" xfId="63" applyFont="1" applyBorder="1" applyAlignment="1">
      <alignment vertical="center"/>
      <protection/>
    </xf>
    <xf numFmtId="38" fontId="9" fillId="0" borderId="10" xfId="51" applyNumberFormat="1" applyFont="1" applyBorder="1" applyAlignment="1">
      <alignment horizontal="right"/>
    </xf>
    <xf numFmtId="38" fontId="9" fillId="0" borderId="11" xfId="51" applyNumberFormat="1" applyFont="1" applyBorder="1" applyAlignment="1">
      <alignment horizontal="right"/>
    </xf>
    <xf numFmtId="176" fontId="10" fillId="0" borderId="11" xfId="43" applyNumberFormat="1" applyFont="1" applyBorder="1" applyAlignment="1">
      <alignment/>
    </xf>
    <xf numFmtId="38" fontId="9" fillId="0" borderId="73" xfId="51" applyFont="1" applyBorder="1" applyAlignment="1">
      <alignment/>
    </xf>
    <xf numFmtId="38" fontId="9" fillId="0" borderId="11" xfId="51" applyFont="1" applyBorder="1" applyAlignment="1">
      <alignment/>
    </xf>
    <xf numFmtId="38" fontId="9" fillId="0" borderId="49" xfId="51" applyFont="1" applyBorder="1" applyAlignment="1">
      <alignment/>
    </xf>
    <xf numFmtId="38" fontId="9" fillId="0" borderId="22" xfId="51" applyNumberFormat="1" applyFont="1" applyBorder="1" applyAlignment="1">
      <alignment horizontal="right"/>
    </xf>
    <xf numFmtId="176" fontId="10" fillId="0" borderId="21" xfId="43" applyNumberFormat="1" applyFont="1" applyBorder="1" applyAlignment="1">
      <alignment/>
    </xf>
    <xf numFmtId="38" fontId="9" fillId="0" borderId="21" xfId="51" applyFont="1" applyBorder="1" applyAlignment="1">
      <alignment/>
    </xf>
    <xf numFmtId="38" fontId="9" fillId="0" borderId="12" xfId="51" applyNumberFormat="1" applyFont="1" applyBorder="1" applyAlignment="1">
      <alignment horizontal="right"/>
    </xf>
    <xf numFmtId="0" fontId="13" fillId="0" borderId="49" xfId="63" applyFont="1" applyBorder="1" applyAlignment="1">
      <alignment horizontal="right" vertical="center"/>
      <protection/>
    </xf>
    <xf numFmtId="38" fontId="9" fillId="0" borderId="52" xfId="51" applyFont="1" applyBorder="1" applyAlignment="1">
      <alignment/>
    </xf>
    <xf numFmtId="38" fontId="9" fillId="0" borderId="22" xfId="51" applyFont="1" applyBorder="1" applyAlignment="1">
      <alignment/>
    </xf>
    <xf numFmtId="38" fontId="9" fillId="0" borderId="13" xfId="51" applyFont="1" applyBorder="1" applyAlignment="1">
      <alignment/>
    </xf>
    <xf numFmtId="38" fontId="9" fillId="0" borderId="12" xfId="51" applyFont="1" applyBorder="1" applyAlignment="1">
      <alignment/>
    </xf>
    <xf numFmtId="38" fontId="9" fillId="0" borderId="21" xfId="51" applyFont="1" applyFill="1" applyBorder="1" applyAlignment="1">
      <alignment/>
    </xf>
    <xf numFmtId="0" fontId="9" fillId="0" borderId="23" xfId="63" applyFont="1" applyBorder="1" applyAlignment="1">
      <alignment horizontal="right"/>
      <protection/>
    </xf>
    <xf numFmtId="38" fontId="9" fillId="0" borderId="52" xfId="51" applyFont="1" applyBorder="1" applyAlignment="1">
      <alignment vertical="center"/>
    </xf>
    <xf numFmtId="38" fontId="9" fillId="0" borderId="20" xfId="51" applyFont="1" applyBorder="1" applyAlignment="1">
      <alignment horizontal="right"/>
    </xf>
    <xf numFmtId="38" fontId="9" fillId="0" borderId="21" xfId="51" applyFont="1" applyBorder="1" applyAlignment="1">
      <alignment horizontal="right"/>
    </xf>
    <xf numFmtId="38" fontId="9" fillId="0" borderId="22" xfId="51" applyFont="1" applyBorder="1" applyAlignment="1">
      <alignment vertical="center"/>
    </xf>
    <xf numFmtId="38" fontId="9" fillId="0" borderId="22" xfId="51" applyFont="1" applyBorder="1" applyAlignment="1">
      <alignment horizontal="right" vertical="center"/>
    </xf>
    <xf numFmtId="38" fontId="9" fillId="0" borderId="52" xfId="51" applyFont="1" applyBorder="1" applyAlignment="1">
      <alignment horizontal="right" vertical="center"/>
    </xf>
    <xf numFmtId="0" fontId="9" fillId="0" borderId="20" xfId="63" applyFont="1" applyBorder="1" applyAlignment="1">
      <alignment horizontal="right"/>
      <protection/>
    </xf>
    <xf numFmtId="0" fontId="9" fillId="0" borderId="21" xfId="63" applyFont="1" applyBorder="1" applyAlignment="1">
      <alignment horizontal="right"/>
      <protection/>
    </xf>
    <xf numFmtId="0" fontId="9" fillId="0" borderId="48" xfId="63" applyFont="1" applyBorder="1" applyAlignment="1">
      <alignment horizontal="right"/>
      <protection/>
    </xf>
    <xf numFmtId="0" fontId="9" fillId="0" borderId="49" xfId="63" applyFont="1" applyBorder="1" applyAlignment="1">
      <alignment horizontal="right"/>
      <protection/>
    </xf>
    <xf numFmtId="0" fontId="9" fillId="0" borderId="10" xfId="63" applyFont="1" applyBorder="1" applyAlignment="1">
      <alignment horizontal="right"/>
      <protection/>
    </xf>
    <xf numFmtId="0" fontId="9" fillId="0" borderId="11" xfId="63" applyFont="1" applyBorder="1" applyAlignment="1">
      <alignment horizontal="right"/>
      <protection/>
    </xf>
    <xf numFmtId="38" fontId="9" fillId="0" borderId="11" xfId="51" applyFont="1" applyBorder="1" applyAlignment="1">
      <alignment horizontal="right"/>
    </xf>
    <xf numFmtId="183" fontId="10" fillId="0" borderId="11" xfId="43" applyNumberFormat="1" applyFont="1" applyBorder="1" applyAlignment="1">
      <alignment/>
    </xf>
    <xf numFmtId="38" fontId="9" fillId="0" borderId="12" xfId="51" applyFont="1" applyBorder="1" applyAlignment="1">
      <alignment horizontal="right" vertical="center"/>
    </xf>
    <xf numFmtId="0" fontId="9" fillId="0" borderId="15" xfId="63" applyFont="1" applyBorder="1" applyAlignment="1">
      <alignment horizontal="center"/>
      <protection/>
    </xf>
    <xf numFmtId="0" fontId="8" fillId="0" borderId="16" xfId="63" applyFont="1" applyBorder="1" applyAlignment="1">
      <alignment horizontal="center"/>
      <protection/>
    </xf>
    <xf numFmtId="0" fontId="9" fillId="0" borderId="16" xfId="63" applyFont="1" applyBorder="1" applyAlignment="1">
      <alignment horizontal="center"/>
      <protection/>
    </xf>
    <xf numFmtId="0" fontId="9" fillId="0" borderId="71" xfId="63" applyFont="1" applyBorder="1" applyAlignment="1">
      <alignment horizontal="center" vertical="center"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 applyAlignment="1">
      <alignment horizontal="center"/>
      <protection/>
    </xf>
    <xf numFmtId="0" fontId="17" fillId="0" borderId="16" xfId="63" applyFont="1" applyBorder="1" applyAlignment="1">
      <alignment horizontal="center" vertical="center"/>
      <protection/>
    </xf>
    <xf numFmtId="0" fontId="13" fillId="0" borderId="25" xfId="63" applyFont="1" applyBorder="1" applyAlignment="1">
      <alignment horizontal="center" vertical="center"/>
      <protection/>
    </xf>
    <xf numFmtId="0" fontId="13" fillId="0" borderId="29" xfId="63" applyFont="1" applyBorder="1" applyAlignment="1">
      <alignment horizontal="center" vertical="center"/>
      <protection/>
    </xf>
    <xf numFmtId="176" fontId="10" fillId="0" borderId="33" xfId="63" applyNumberFormat="1" applyFont="1" applyBorder="1" applyAlignment="1">
      <alignment vertical="center"/>
      <protection/>
    </xf>
    <xf numFmtId="38" fontId="9" fillId="0" borderId="34" xfId="51" applyFont="1" applyBorder="1" applyAlignment="1">
      <alignment vertical="center"/>
    </xf>
    <xf numFmtId="176" fontId="10" fillId="0" borderId="34" xfId="43" applyNumberFormat="1" applyFont="1" applyBorder="1" applyAlignment="1">
      <alignment vertical="center"/>
    </xf>
    <xf numFmtId="38" fontId="9" fillId="0" borderId="34" xfId="63" applyNumberFormat="1" applyFont="1" applyBorder="1" applyAlignment="1">
      <alignment horizontal="right" vertical="center"/>
      <protection/>
    </xf>
    <xf numFmtId="38" fontId="6" fillId="0" borderId="31" xfId="51" applyFont="1" applyBorder="1" applyAlignment="1">
      <alignment vertical="center"/>
    </xf>
    <xf numFmtId="49" fontId="9" fillId="0" borderId="31" xfId="63" applyNumberFormat="1" applyFont="1" applyBorder="1" applyAlignment="1">
      <alignment horizontal="right" vertical="center"/>
      <protection/>
    </xf>
    <xf numFmtId="0" fontId="7" fillId="0" borderId="29" xfId="63" applyFont="1" applyBorder="1" applyAlignment="1">
      <alignment vertical="center"/>
      <protection/>
    </xf>
    <xf numFmtId="176" fontId="10" fillId="0" borderId="43" xfId="43" applyNumberFormat="1" applyFont="1" applyFill="1" applyBorder="1" applyAlignment="1">
      <alignment vertical="center"/>
    </xf>
    <xf numFmtId="0" fontId="17" fillId="0" borderId="16" xfId="63" applyFont="1" applyBorder="1" applyAlignment="1">
      <alignment horizontal="center" wrapText="1"/>
      <protection/>
    </xf>
    <xf numFmtId="0" fontId="17" fillId="0" borderId="62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7" fillId="0" borderId="19" xfId="63" applyFont="1" applyBorder="1" applyAlignment="1">
      <alignment horizontal="center" vertical="center"/>
      <protection/>
    </xf>
    <xf numFmtId="0" fontId="17" fillId="0" borderId="74" xfId="63" applyFont="1" applyBorder="1" applyAlignment="1">
      <alignment horizontal="center" vertical="center"/>
      <protection/>
    </xf>
    <xf numFmtId="0" fontId="17" fillId="0" borderId="18" xfId="63" applyFont="1" applyBorder="1" applyAlignment="1">
      <alignment horizontal="center" vertical="center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51" xfId="63" applyFont="1" applyBorder="1" applyAlignment="1">
      <alignment horizontal="center" vertical="center"/>
      <protection/>
    </xf>
    <xf numFmtId="0" fontId="13" fillId="0" borderId="34" xfId="63" applyNumberFormat="1" applyFont="1" applyBorder="1" applyAlignment="1">
      <alignment horizontal="right" vertical="center"/>
      <protection/>
    </xf>
    <xf numFmtId="38" fontId="13" fillId="0" borderId="130" xfId="51" applyFont="1" applyBorder="1" applyAlignment="1">
      <alignment vertical="center"/>
    </xf>
    <xf numFmtId="38" fontId="13" fillId="0" borderId="131" xfId="51" applyFont="1" applyBorder="1" applyAlignment="1">
      <alignment vertical="center"/>
    </xf>
    <xf numFmtId="38" fontId="13" fillId="0" borderId="129" xfId="51" applyFont="1" applyBorder="1" applyAlignment="1">
      <alignment vertical="center"/>
    </xf>
    <xf numFmtId="0" fontId="13" fillId="0" borderId="129" xfId="63" applyFont="1" applyBorder="1" applyAlignment="1">
      <alignment horizontal="center" vertical="center"/>
      <protection/>
    </xf>
    <xf numFmtId="0" fontId="13" fillId="0" borderId="23" xfId="63" applyFont="1" applyBorder="1" applyAlignment="1">
      <alignment horizontal="center" vertical="center"/>
      <protection/>
    </xf>
    <xf numFmtId="38" fontId="13" fillId="0" borderId="121" xfId="51" applyFont="1" applyBorder="1" applyAlignment="1">
      <alignment horizontal="center" vertical="center"/>
    </xf>
    <xf numFmtId="0" fontId="13" fillId="0" borderId="122" xfId="63" applyFont="1" applyBorder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38" fontId="13" fillId="0" borderId="131" xfId="51" applyFont="1" applyFill="1" applyBorder="1" applyAlignment="1">
      <alignment horizontal="right" vertical="center"/>
    </xf>
    <xf numFmtId="38" fontId="13" fillId="0" borderId="71" xfId="51" applyFont="1" applyFill="1" applyBorder="1" applyAlignment="1">
      <alignment horizontal="right" vertical="center"/>
    </xf>
    <xf numFmtId="179" fontId="10" fillId="0" borderId="142" xfId="63" applyNumberFormat="1" applyFont="1" applyBorder="1" applyAlignment="1">
      <alignment vertical="center"/>
      <protection/>
    </xf>
    <xf numFmtId="179" fontId="10" fillId="0" borderId="143" xfId="63" applyNumberFormat="1" applyFont="1" applyBorder="1" applyAlignment="1">
      <alignment vertical="center"/>
      <protection/>
    </xf>
    <xf numFmtId="179" fontId="10" fillId="0" borderId="135" xfId="63" applyNumberFormat="1" applyFont="1" applyBorder="1" applyAlignment="1">
      <alignment vertical="center"/>
      <protection/>
    </xf>
    <xf numFmtId="38" fontId="7" fillId="0" borderId="34" xfId="51" applyFont="1" applyBorder="1" applyAlignment="1">
      <alignment/>
    </xf>
    <xf numFmtId="38" fontId="7" fillId="0" borderId="35" xfId="51" applyFont="1" applyBorder="1" applyAlignment="1">
      <alignment/>
    </xf>
    <xf numFmtId="0" fontId="9" fillId="0" borderId="34" xfId="63" applyFont="1" applyBorder="1">
      <alignment/>
      <protection/>
    </xf>
    <xf numFmtId="38" fontId="7" fillId="0" borderId="21" xfId="51" applyFont="1" applyBorder="1" applyAlignment="1">
      <alignment/>
    </xf>
    <xf numFmtId="38" fontId="0" fillId="0" borderId="41" xfId="51" applyFont="1" applyBorder="1" applyAlignment="1">
      <alignment/>
    </xf>
    <xf numFmtId="2" fontId="9" fillId="0" borderId="21" xfId="63" applyNumberFormat="1" applyFont="1" applyBorder="1">
      <alignment/>
      <protection/>
    </xf>
    <xf numFmtId="38" fontId="0" fillId="0" borderId="21" xfId="51" applyFont="1" applyBorder="1" applyAlignment="1">
      <alignment/>
    </xf>
    <xf numFmtId="176" fontId="7" fillId="0" borderId="10" xfId="63" applyNumberFormat="1" applyFont="1" applyBorder="1">
      <alignment/>
      <protection/>
    </xf>
    <xf numFmtId="38" fontId="0" fillId="0" borderId="11" xfId="51" applyFont="1" applyBorder="1" applyAlignment="1">
      <alignment/>
    </xf>
    <xf numFmtId="38" fontId="0" fillId="0" borderId="57" xfId="51" applyFont="1" applyBorder="1" applyAlignment="1">
      <alignment/>
    </xf>
    <xf numFmtId="2" fontId="9" fillId="0" borderId="11" xfId="63" applyNumberFormat="1" applyFont="1" applyBorder="1">
      <alignment/>
      <protection/>
    </xf>
    <xf numFmtId="0" fontId="9" fillId="0" borderId="12" xfId="63" applyFont="1" applyBorder="1">
      <alignment/>
      <protection/>
    </xf>
    <xf numFmtId="38" fontId="0" fillId="0" borderId="71" xfId="51" applyFont="1" applyBorder="1" applyAlignment="1">
      <alignment/>
    </xf>
    <xf numFmtId="38" fontId="0" fillId="0" borderId="25" xfId="51" applyFont="1" applyBorder="1" applyAlignment="1">
      <alignment/>
    </xf>
    <xf numFmtId="38" fontId="0" fillId="0" borderId="72" xfId="51" applyFont="1" applyBorder="1" applyAlignment="1">
      <alignment/>
    </xf>
    <xf numFmtId="38" fontId="0" fillId="0" borderId="23" xfId="51" applyFont="1" applyBorder="1" applyAlignment="1">
      <alignment/>
    </xf>
    <xf numFmtId="38" fontId="0" fillId="0" borderId="73" xfId="51" applyFont="1" applyBorder="1" applyAlignment="1">
      <alignment/>
    </xf>
    <xf numFmtId="38" fontId="0" fillId="0" borderId="14" xfId="51" applyFont="1" applyBorder="1" applyAlignment="1">
      <alignment/>
    </xf>
    <xf numFmtId="0" fontId="9" fillId="0" borderId="12" xfId="63" applyNumberFormat="1" applyFont="1" applyBorder="1" applyAlignment="1">
      <alignment horizontal="right" vertical="center"/>
      <protection/>
    </xf>
    <xf numFmtId="0" fontId="9" fillId="0" borderId="52" xfId="63" applyNumberFormat="1" applyFont="1" applyBorder="1" applyAlignment="1">
      <alignment horizontal="right" vertical="center"/>
      <protection/>
    </xf>
    <xf numFmtId="0" fontId="9" fillId="0" borderId="22" xfId="63" applyNumberFormat="1" applyFont="1" applyBorder="1" applyAlignment="1">
      <alignment horizontal="right" vertical="center"/>
      <protection/>
    </xf>
    <xf numFmtId="0" fontId="11" fillId="0" borderId="0" xfId="63" applyFont="1" applyAlignment="1">
      <alignment horizontal="center"/>
      <protection/>
    </xf>
    <xf numFmtId="0" fontId="9" fillId="0" borderId="135" xfId="63" applyFont="1" applyBorder="1" applyAlignment="1">
      <alignment horizontal="center" vertical="center"/>
      <protection/>
    </xf>
    <xf numFmtId="0" fontId="9" fillId="0" borderId="134" xfId="63" applyFont="1" applyBorder="1" applyAlignment="1">
      <alignment horizontal="center" vertical="center"/>
      <protection/>
    </xf>
    <xf numFmtId="0" fontId="8" fillId="0" borderId="136" xfId="63" applyFont="1" applyBorder="1" applyAlignment="1">
      <alignment horizontal="center" vertical="center"/>
      <protection/>
    </xf>
    <xf numFmtId="0" fontId="8" fillId="0" borderId="135" xfId="63" applyFont="1" applyBorder="1" applyAlignment="1">
      <alignment horizontal="center" vertical="center"/>
      <protection/>
    </xf>
    <xf numFmtId="0" fontId="9" fillId="0" borderId="144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16" fillId="0" borderId="0" xfId="63" applyFont="1" applyFill="1" applyAlignment="1">
      <alignment horizontal="center" vertical="center"/>
      <protection/>
    </xf>
    <xf numFmtId="0" fontId="8" fillId="0" borderId="145" xfId="63" applyFont="1" applyFill="1" applyBorder="1" applyAlignment="1">
      <alignment horizontal="center" vertical="center"/>
      <protection/>
    </xf>
    <xf numFmtId="0" fontId="8" fillId="0" borderId="63" xfId="63" applyFont="1" applyFill="1" applyBorder="1" applyAlignment="1">
      <alignment horizontal="center" vertical="center"/>
      <protection/>
    </xf>
    <xf numFmtId="0" fontId="8" fillId="0" borderId="142" xfId="63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right"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104" xfId="63" applyFont="1" applyFill="1" applyBorder="1" applyAlignment="1">
      <alignment horizontal="center" vertical="center"/>
      <protection/>
    </xf>
    <xf numFmtId="0" fontId="8" fillId="0" borderId="64" xfId="63" applyFont="1" applyFill="1" applyBorder="1" applyAlignment="1">
      <alignment horizontal="center" vertical="center"/>
      <protection/>
    </xf>
    <xf numFmtId="0" fontId="8" fillId="0" borderId="75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51" xfId="63" applyFont="1" applyFill="1" applyBorder="1" applyAlignment="1">
      <alignment horizontal="center" vertical="center"/>
      <protection/>
    </xf>
    <xf numFmtId="0" fontId="10" fillId="0" borderId="64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7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7" fillId="0" borderId="144" xfId="63" applyFont="1" applyBorder="1" applyAlignment="1">
      <alignment horizontal="center" vertical="center"/>
      <protection/>
    </xf>
    <xf numFmtId="0" fontId="17" fillId="0" borderId="16" xfId="63" applyFont="1" applyBorder="1" applyAlignment="1">
      <alignment horizontal="center" vertical="center"/>
      <protection/>
    </xf>
    <xf numFmtId="0" fontId="17" fillId="0" borderId="136" xfId="63" applyFont="1" applyBorder="1" applyAlignment="1">
      <alignment horizontal="center" vertical="center"/>
      <protection/>
    </xf>
    <xf numFmtId="0" fontId="17" fillId="0" borderId="135" xfId="63" applyFont="1" applyBorder="1" applyAlignment="1">
      <alignment horizontal="center" vertical="center"/>
      <protection/>
    </xf>
    <xf numFmtId="0" fontId="17" fillId="0" borderId="138" xfId="63" applyFont="1" applyBorder="1" applyAlignment="1">
      <alignment horizontal="center" vertical="center"/>
      <protection/>
    </xf>
    <xf numFmtId="0" fontId="17" fillId="0" borderId="20" xfId="63" applyFont="1" applyBorder="1" applyAlignment="1">
      <alignment horizontal="center" vertical="center"/>
      <protection/>
    </xf>
    <xf numFmtId="0" fontId="17" fillId="0" borderId="48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right" vertical="center"/>
      <protection/>
    </xf>
    <xf numFmtId="0" fontId="17" fillId="0" borderId="0" xfId="63" applyFont="1" applyAlignment="1">
      <alignment vertical="center"/>
      <protection/>
    </xf>
    <xf numFmtId="0" fontId="17" fillId="0" borderId="11" xfId="63" applyFont="1" applyBorder="1" applyAlignment="1">
      <alignment horizontal="center" vertical="center"/>
      <protection/>
    </xf>
    <xf numFmtId="0" fontId="17" fillId="0" borderId="49" xfId="63" applyFont="1" applyBorder="1" applyAlignment="1">
      <alignment horizontal="center" vertical="center"/>
      <protection/>
    </xf>
    <xf numFmtId="0" fontId="17" fillId="0" borderId="146" xfId="63" applyFont="1" applyBorder="1" applyAlignment="1">
      <alignment horizontal="center" vertical="center"/>
      <protection/>
    </xf>
    <xf numFmtId="0" fontId="17" fillId="0" borderId="147" xfId="63" applyFont="1" applyBorder="1" applyAlignment="1">
      <alignment horizontal="center" vertical="center"/>
      <protection/>
    </xf>
    <xf numFmtId="0" fontId="17" fillId="0" borderId="71" xfId="63" applyFont="1" applyBorder="1" applyAlignment="1">
      <alignment horizontal="center" vertical="center"/>
      <protection/>
    </xf>
    <xf numFmtId="0" fontId="17" fillId="0" borderId="52" xfId="63" applyFont="1" applyBorder="1" applyAlignment="1">
      <alignment horizontal="center" vertical="center"/>
      <protection/>
    </xf>
    <xf numFmtId="0" fontId="17" fillId="0" borderId="11" xfId="63" applyFont="1" applyBorder="1" applyAlignment="1">
      <alignment horizontal="center" vertical="center" wrapText="1"/>
      <protection/>
    </xf>
    <xf numFmtId="0" fontId="17" fillId="0" borderId="49" xfId="63" applyFont="1" applyBorder="1" applyAlignment="1">
      <alignment horizontal="center" vertical="center" wrapText="1"/>
      <protection/>
    </xf>
    <xf numFmtId="0" fontId="17" fillId="0" borderId="21" xfId="63" applyFont="1" applyBorder="1" applyAlignment="1">
      <alignment horizontal="center" vertical="center" wrapText="1"/>
      <protection/>
    </xf>
    <xf numFmtId="0" fontId="8" fillId="0" borderId="140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0" fontId="8" fillId="0" borderId="50" xfId="63" applyFont="1" applyBorder="1" applyAlignment="1">
      <alignment horizontal="center" vertical="center"/>
      <protection/>
    </xf>
    <xf numFmtId="0" fontId="8" fillId="0" borderId="146" xfId="63" applyFont="1" applyBorder="1" applyAlignment="1">
      <alignment horizontal="center" vertical="center" wrapText="1"/>
      <protection/>
    </xf>
    <xf numFmtId="0" fontId="8" fillId="0" borderId="64" xfId="63" applyFont="1" applyBorder="1" applyAlignment="1">
      <alignment horizontal="center" vertical="center" wrapText="1"/>
      <protection/>
    </xf>
    <xf numFmtId="0" fontId="8" fillId="0" borderId="72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71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48" xfId="63" applyFont="1" applyBorder="1" applyAlignment="1">
      <alignment horizontal="center" vertical="center"/>
      <protection/>
    </xf>
    <xf numFmtId="0" fontId="17" fillId="0" borderId="57" xfId="63" applyFont="1" applyBorder="1" applyAlignment="1">
      <alignment horizontal="center" vertical="center" wrapText="1"/>
      <protection/>
    </xf>
    <xf numFmtId="0" fontId="17" fillId="0" borderId="50" xfId="63" applyFont="1" applyBorder="1" applyAlignment="1">
      <alignment horizontal="center" vertical="center" wrapText="1"/>
      <protection/>
    </xf>
    <xf numFmtId="0" fontId="17" fillId="0" borderId="139" xfId="63" applyFont="1" applyBorder="1" applyAlignment="1">
      <alignment horizontal="center" vertical="center" wrapText="1"/>
      <protection/>
    </xf>
    <xf numFmtId="0" fontId="17" fillId="0" borderId="21" xfId="63" applyFont="1" applyBorder="1" applyAlignment="1">
      <alignment horizontal="center" vertical="center"/>
      <protection/>
    </xf>
    <xf numFmtId="0" fontId="28" fillId="0" borderId="0" xfId="64" applyFont="1" applyAlignment="1">
      <alignment horizontal="center"/>
      <protection/>
    </xf>
    <xf numFmtId="0" fontId="20" fillId="0" borderId="0" xfId="64" applyFont="1">
      <alignment/>
      <protection/>
    </xf>
    <xf numFmtId="0" fontId="30" fillId="0" borderId="106" xfId="63" applyFont="1" applyBorder="1" applyAlignment="1">
      <alignment horizontal="center" vertical="center"/>
      <protection/>
    </xf>
    <xf numFmtId="0" fontId="30" fillId="0" borderId="87" xfId="63" applyFont="1" applyBorder="1" applyAlignment="1">
      <alignment horizontal="center" vertical="center"/>
      <protection/>
    </xf>
    <xf numFmtId="0" fontId="31" fillId="0" borderId="0" xfId="63" applyFont="1" applyAlignment="1">
      <alignment horizontal="center"/>
      <protection/>
    </xf>
    <xf numFmtId="0" fontId="17" fillId="0" borderId="106" xfId="63" applyFont="1" applyBorder="1" applyAlignment="1">
      <alignment horizontal="center" vertical="center"/>
      <protection/>
    </xf>
    <xf numFmtId="0" fontId="17" fillId="0" borderId="87" xfId="63" applyFont="1" applyBorder="1" applyAlignment="1">
      <alignment horizontal="center" vertical="center"/>
      <protection/>
    </xf>
    <xf numFmtId="0" fontId="17" fillId="0" borderId="145" xfId="63" applyFont="1" applyBorder="1" applyAlignment="1">
      <alignment horizontal="center"/>
      <protection/>
    </xf>
    <xf numFmtId="0" fontId="17" fillId="0" borderId="63" xfId="63" applyFont="1" applyBorder="1" applyAlignment="1">
      <alignment horizontal="center"/>
      <protection/>
    </xf>
    <xf numFmtId="0" fontId="17" fillId="0" borderId="142" xfId="63" applyFont="1" applyBorder="1" applyAlignment="1">
      <alignment horizontal="center"/>
      <protection/>
    </xf>
    <xf numFmtId="0" fontId="17" fillId="0" borderId="104" xfId="63" applyFont="1" applyBorder="1" applyAlignment="1">
      <alignment horizontal="center" vertical="center"/>
      <protection/>
    </xf>
    <xf numFmtId="0" fontId="17" fillId="0" borderId="64" xfId="63" applyFont="1" applyBorder="1" applyAlignment="1">
      <alignment horizontal="center" vertical="center"/>
      <protection/>
    </xf>
    <xf numFmtId="0" fontId="17" fillId="0" borderId="25" xfId="63" applyFont="1" applyBorder="1" applyAlignment="1">
      <alignment horizontal="center" vertical="center"/>
      <protection/>
    </xf>
    <xf numFmtId="0" fontId="17" fillId="0" borderId="24" xfId="63" applyFont="1" applyBorder="1" applyAlignment="1">
      <alignment horizontal="center" vertical="center"/>
      <protection/>
    </xf>
    <xf numFmtId="38" fontId="13" fillId="0" borderId="13" xfId="51" applyFont="1" applyBorder="1" applyAlignment="1">
      <alignment horizontal="center" vertical="center"/>
    </xf>
    <xf numFmtId="38" fontId="13" fillId="0" borderId="24" xfId="51" applyFont="1" applyBorder="1" applyAlignment="1">
      <alignment horizontal="center" vertical="center"/>
    </xf>
    <xf numFmtId="49" fontId="13" fillId="0" borderId="12" xfId="51" applyNumberFormat="1" applyFont="1" applyBorder="1" applyAlignment="1">
      <alignment horizontal="right" vertical="center"/>
    </xf>
    <xf numFmtId="49" fontId="13" fillId="0" borderId="52" xfId="51" applyNumberFormat="1" applyFont="1" applyBorder="1" applyAlignment="1">
      <alignment horizontal="right" vertical="center"/>
    </xf>
    <xf numFmtId="38" fontId="13" fillId="0" borderId="10" xfId="51" applyFont="1" applyBorder="1" applyAlignment="1">
      <alignment horizontal="center" vertical="center"/>
    </xf>
    <xf numFmtId="38" fontId="13" fillId="0" borderId="48" xfId="51" applyFont="1" applyBorder="1" applyAlignment="1">
      <alignment horizontal="center" vertical="center"/>
    </xf>
    <xf numFmtId="0" fontId="13" fillId="0" borderId="14" xfId="63" applyFont="1" applyBorder="1" applyAlignment="1">
      <alignment vertical="center"/>
      <protection/>
    </xf>
    <xf numFmtId="0" fontId="13" fillId="0" borderId="25" xfId="63" applyFont="1" applyBorder="1" applyAlignment="1">
      <alignment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25" xfId="63" applyFont="1" applyBorder="1" applyAlignment="1">
      <alignment horizontal="center" vertical="center"/>
      <protection/>
    </xf>
    <xf numFmtId="0" fontId="13" fillId="0" borderId="104" xfId="51" applyNumberFormat="1" applyFont="1" applyBorder="1" applyAlignment="1">
      <alignment horizontal="left" vertical="justify" wrapText="1"/>
    </xf>
    <xf numFmtId="0" fontId="13" fillId="0" borderId="64" xfId="63" applyFont="1" applyBorder="1" applyAlignment="1">
      <alignment horizontal="left" vertical="justify" wrapText="1"/>
      <protection/>
    </xf>
    <xf numFmtId="0" fontId="13" fillId="0" borderId="147" xfId="63" applyFont="1" applyBorder="1" applyAlignment="1">
      <alignment horizontal="left" vertical="justify" wrapText="1"/>
      <protection/>
    </xf>
    <xf numFmtId="0" fontId="13" fillId="0" borderId="23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vertical="center"/>
      <protection/>
    </xf>
    <xf numFmtId="49" fontId="13" fillId="0" borderId="52" xfId="63" applyNumberFormat="1" applyFont="1" applyBorder="1" applyAlignment="1">
      <alignment horizontal="right" vertical="center"/>
      <protection/>
    </xf>
    <xf numFmtId="0" fontId="13" fillId="0" borderId="0" xfId="63" applyFont="1" applyBorder="1" applyAlignment="1">
      <alignment vertical="center"/>
      <protection/>
    </xf>
    <xf numFmtId="49" fontId="13" fillId="0" borderId="22" xfId="63" applyNumberFormat="1" applyFont="1" applyBorder="1" applyAlignment="1">
      <alignment horizontal="right" vertical="center"/>
      <protection/>
    </xf>
    <xf numFmtId="38" fontId="13" fillId="0" borderId="58" xfId="51" applyFont="1" applyBorder="1" applyAlignment="1">
      <alignment horizontal="center" vertical="center"/>
    </xf>
    <xf numFmtId="38" fontId="13" fillId="0" borderId="51" xfId="51" applyFont="1" applyBorder="1" applyAlignment="1">
      <alignment horizontal="center" vertical="center"/>
    </xf>
    <xf numFmtId="0" fontId="13" fillId="0" borderId="12" xfId="51" applyNumberFormat="1" applyFont="1" applyBorder="1" applyAlignment="1">
      <alignment horizontal="right" vertical="center"/>
    </xf>
    <xf numFmtId="0" fontId="13" fillId="0" borderId="52" xfId="63" applyFont="1" applyBorder="1" applyAlignment="1">
      <alignment horizontal="right" vertical="center"/>
      <protection/>
    </xf>
    <xf numFmtId="38" fontId="13" fillId="0" borderId="12" xfId="51" applyFont="1" applyBorder="1" applyAlignment="1">
      <alignment horizontal="right" vertical="center"/>
    </xf>
    <xf numFmtId="38" fontId="13" fillId="0" borderId="42" xfId="51" applyFont="1" applyBorder="1" applyAlignment="1">
      <alignment horizontal="center" vertical="center"/>
    </xf>
    <xf numFmtId="0" fontId="13" fillId="0" borderId="23" xfId="63" applyFont="1" applyBorder="1" applyAlignment="1">
      <alignment vertical="center"/>
      <protection/>
    </xf>
    <xf numFmtId="0" fontId="13" fillId="0" borderId="22" xfId="63" applyFont="1" applyBorder="1" applyAlignment="1">
      <alignment horizontal="right" vertical="center"/>
      <protection/>
    </xf>
    <xf numFmtId="38" fontId="13" fillId="0" borderId="0" xfId="51" applyFont="1" applyBorder="1" applyAlignment="1">
      <alignment horizontal="center" vertical="center"/>
    </xf>
    <xf numFmtId="38" fontId="13" fillId="0" borderId="22" xfId="51" applyFont="1" applyBorder="1" applyAlignment="1">
      <alignment horizontal="right" vertical="center"/>
    </xf>
    <xf numFmtId="38" fontId="13" fillId="0" borderId="27" xfId="51" applyFont="1" applyBorder="1" applyAlignment="1">
      <alignment horizontal="center" vertical="center"/>
    </xf>
    <xf numFmtId="38" fontId="8" fillId="0" borderId="0" xfId="51" applyFont="1" applyBorder="1" applyAlignment="1">
      <alignment vertical="center"/>
    </xf>
    <xf numFmtId="49" fontId="13" fillId="0" borderId="22" xfId="51" applyNumberFormat="1" applyFont="1" applyBorder="1" applyAlignment="1">
      <alignment horizontal="right" vertical="center"/>
    </xf>
    <xf numFmtId="0" fontId="8" fillId="0" borderId="0" xfId="63" applyFont="1" applyAlignment="1">
      <alignment vertical="center"/>
      <protection/>
    </xf>
    <xf numFmtId="38" fontId="11" fillId="0" borderId="0" xfId="51" applyFont="1" applyBorder="1" applyAlignment="1">
      <alignment horizontal="center" vertical="center"/>
    </xf>
    <xf numFmtId="49" fontId="13" fillId="0" borderId="31" xfId="51" applyNumberFormat="1" applyFont="1" applyBorder="1" applyAlignment="1">
      <alignment horizontal="right" vertical="center"/>
    </xf>
    <xf numFmtId="0" fontId="13" fillId="0" borderId="36" xfId="63" applyFont="1" applyBorder="1" applyAlignment="1">
      <alignment horizontal="center" vertical="center"/>
      <protection/>
    </xf>
    <xf numFmtId="38" fontId="8" fillId="0" borderId="0" xfId="51" applyFont="1" applyBorder="1" applyAlignment="1">
      <alignment horizontal="right" vertical="center"/>
    </xf>
    <xf numFmtId="0" fontId="10" fillId="0" borderId="11" xfId="63" applyFont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0" fillId="0" borderId="137" xfId="63" applyFont="1" applyFill="1" applyBorder="1" applyAlignment="1">
      <alignment horizontal="center" vertical="center" wrapText="1"/>
      <protection/>
    </xf>
    <xf numFmtId="0" fontId="10" fillId="0" borderId="63" xfId="63" applyFont="1" applyFill="1" applyBorder="1" applyAlignment="1">
      <alignment horizontal="center" vertical="center" wrapText="1"/>
      <protection/>
    </xf>
    <xf numFmtId="0" fontId="10" fillId="0" borderId="143" xfId="63" applyFont="1" applyFill="1" applyBorder="1" applyAlignment="1">
      <alignment horizontal="center" vertical="center" wrapText="1"/>
      <protection/>
    </xf>
    <xf numFmtId="0" fontId="10" fillId="0" borderId="137" xfId="63" applyFont="1" applyBorder="1" applyAlignment="1">
      <alignment horizontal="center" vertical="center"/>
      <protection/>
    </xf>
    <xf numFmtId="0" fontId="10" fillId="0" borderId="63" xfId="63" applyFont="1" applyBorder="1" applyAlignment="1">
      <alignment horizontal="center" vertical="center"/>
      <protection/>
    </xf>
    <xf numFmtId="0" fontId="10" fillId="0" borderId="143" xfId="63" applyFont="1" applyBorder="1" applyAlignment="1">
      <alignment horizontal="center" vertical="center"/>
      <protection/>
    </xf>
    <xf numFmtId="0" fontId="13" fillId="0" borderId="145" xfId="63" applyFont="1" applyBorder="1" applyAlignment="1">
      <alignment horizontal="center" vertical="center"/>
      <protection/>
    </xf>
    <xf numFmtId="0" fontId="13" fillId="0" borderId="19" xfId="63" applyFont="1" applyBorder="1" applyAlignment="1">
      <alignment horizontal="center" vertical="center"/>
      <protection/>
    </xf>
    <xf numFmtId="0" fontId="10" fillId="0" borderId="18" xfId="63" applyFont="1" applyBorder="1" applyAlignment="1">
      <alignment horizontal="center" vertical="center"/>
      <protection/>
    </xf>
    <xf numFmtId="0" fontId="13" fillId="0" borderId="29" xfId="63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center" vertical="center"/>
      <protection/>
    </xf>
    <xf numFmtId="0" fontId="10" fillId="0" borderId="31" xfId="63" applyFont="1" applyBorder="1" applyAlignment="1">
      <alignment horizontal="center" vertical="center"/>
      <protection/>
    </xf>
    <xf numFmtId="0" fontId="36" fillId="0" borderId="0" xfId="63" applyFont="1" applyAlignment="1">
      <alignment horizontal="center"/>
      <protection/>
    </xf>
    <xf numFmtId="0" fontId="10" fillId="0" borderId="104" xfId="63" applyFont="1" applyBorder="1" applyAlignment="1">
      <alignment horizontal="center" vertical="center"/>
      <protection/>
    </xf>
    <xf numFmtId="0" fontId="10" fillId="0" borderId="64" xfId="63" applyFont="1" applyBorder="1" applyAlignment="1">
      <alignment horizontal="center" vertical="center"/>
      <protection/>
    </xf>
    <xf numFmtId="0" fontId="10" fillId="0" borderId="147" xfId="63" applyFont="1" applyBorder="1" applyAlignment="1">
      <alignment horizontal="center" vertical="center"/>
      <protection/>
    </xf>
    <xf numFmtId="0" fontId="10" fillId="0" borderId="23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22" xfId="63" applyFont="1" applyBorder="1" applyAlignment="1">
      <alignment horizontal="center" vertical="center"/>
      <protection/>
    </xf>
    <xf numFmtId="0" fontId="10" fillId="0" borderId="25" xfId="63" applyFont="1" applyBorder="1" applyAlignment="1">
      <alignment horizontal="center" vertical="center"/>
      <protection/>
    </xf>
    <xf numFmtId="0" fontId="10" fillId="0" borderId="24" xfId="63" applyFont="1" applyBorder="1" applyAlignment="1">
      <alignment horizontal="center" vertical="center"/>
      <protection/>
    </xf>
    <xf numFmtId="0" fontId="10" fillId="0" borderId="52" xfId="63" applyFont="1" applyBorder="1" applyAlignment="1">
      <alignment horizontal="center" vertical="center"/>
      <protection/>
    </xf>
    <xf numFmtId="0" fontId="10" fillId="0" borderId="146" xfId="63" applyFont="1" applyBorder="1" applyAlignment="1">
      <alignment vertical="center"/>
      <protection/>
    </xf>
    <xf numFmtId="0" fontId="10" fillId="0" borderId="147" xfId="63" applyFont="1" applyBorder="1" applyAlignment="1">
      <alignment vertical="center"/>
      <protection/>
    </xf>
    <xf numFmtId="0" fontId="10" fillId="0" borderId="146" xfId="63" applyFont="1" applyBorder="1" applyAlignment="1">
      <alignment horizontal="center" vertical="center" wrapText="1"/>
      <protection/>
    </xf>
    <xf numFmtId="0" fontId="10" fillId="0" borderId="72" xfId="63" applyFont="1" applyBorder="1" applyAlignment="1">
      <alignment horizontal="center" vertical="center" wrapText="1"/>
      <protection/>
    </xf>
    <xf numFmtId="0" fontId="10" fillId="0" borderId="71" xfId="63" applyFont="1" applyBorder="1" applyAlignment="1">
      <alignment horizontal="center" vertical="center" wrapText="1"/>
      <protection/>
    </xf>
    <xf numFmtId="0" fontId="15" fillId="0" borderId="0" xfId="63" applyFont="1" applyAlignment="1">
      <alignment horizontal="center"/>
      <protection/>
    </xf>
    <xf numFmtId="0" fontId="9" fillId="0" borderId="104" xfId="63" applyFont="1" applyBorder="1" applyAlignment="1">
      <alignment horizontal="center" vertical="center"/>
      <protection/>
    </xf>
    <xf numFmtId="0" fontId="9" fillId="0" borderId="64" xfId="63" applyFont="1" applyBorder="1" applyAlignment="1">
      <alignment horizontal="center" vertical="center"/>
      <protection/>
    </xf>
    <xf numFmtId="0" fontId="9" fillId="0" borderId="147" xfId="63" applyFont="1" applyBorder="1" applyAlignment="1">
      <alignment horizontal="center" vertical="center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center" vertical="center"/>
      <protection/>
    </xf>
    <xf numFmtId="0" fontId="9" fillId="0" borderId="52" xfId="63" applyFont="1" applyBorder="1" applyAlignment="1">
      <alignment horizontal="center" vertical="center"/>
      <protection/>
    </xf>
    <xf numFmtId="0" fontId="9" fillId="0" borderId="139" xfId="63" applyFont="1" applyBorder="1" applyAlignment="1">
      <alignment horizontal="center" vertical="center" wrapText="1"/>
      <protection/>
    </xf>
    <xf numFmtId="0" fontId="9" fillId="0" borderId="49" xfId="63" applyFont="1" applyBorder="1" applyAlignment="1">
      <alignment horizontal="center" vertical="center" wrapText="1"/>
      <protection/>
    </xf>
    <xf numFmtId="0" fontId="7" fillId="0" borderId="93" xfId="63" applyFont="1" applyBorder="1" applyAlignment="1">
      <alignment horizontal="center" vertical="center"/>
      <protection/>
    </xf>
    <xf numFmtId="0" fontId="7" fillId="0" borderId="95" xfId="63" applyFont="1" applyBorder="1" applyAlignment="1">
      <alignment horizontal="center" vertical="center"/>
      <protection/>
    </xf>
    <xf numFmtId="0" fontId="7" fillId="0" borderId="148" xfId="63" applyFont="1" applyBorder="1" applyAlignment="1">
      <alignment horizontal="center" vertical="center"/>
      <protection/>
    </xf>
    <xf numFmtId="0" fontId="29" fillId="0" borderId="147" xfId="63" applyFont="1" applyBorder="1" applyAlignment="1">
      <alignment horizontal="center" vertical="center"/>
      <protection/>
    </xf>
    <xf numFmtId="0" fontId="29" fillId="0" borderId="52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9" fillId="0" borderId="137" xfId="63" applyFont="1" applyBorder="1" applyAlignment="1">
      <alignment horizontal="center"/>
      <protection/>
    </xf>
    <xf numFmtId="0" fontId="9" fillId="0" borderId="63" xfId="63" applyFont="1" applyBorder="1" applyAlignment="1">
      <alignment horizontal="center"/>
      <protection/>
    </xf>
    <xf numFmtId="0" fontId="9" fillId="0" borderId="142" xfId="63" applyFont="1" applyBorder="1" applyAlignment="1">
      <alignment horizontal="center"/>
      <protection/>
    </xf>
    <xf numFmtId="0" fontId="9" fillId="0" borderId="146" xfId="63" applyFont="1" applyBorder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362200" y="923925"/>
          <a:ext cx="762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67125" y="923925"/>
          <a:ext cx="762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562100"/>
          <a:ext cx="1371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323850</xdr:rowOff>
    </xdr:to>
    <xdr:sp>
      <xdr:nvSpPr>
        <xdr:cNvPr id="1" name="Line 6"/>
        <xdr:cNvSpPr>
          <a:spLocks/>
        </xdr:cNvSpPr>
      </xdr:nvSpPr>
      <xdr:spPr>
        <a:xfrm flipH="1" flipV="1">
          <a:off x="0" y="419100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0</xdr:rowOff>
    </xdr:from>
    <xdr:to>
      <xdr:col>32</xdr:col>
      <xdr:colOff>0</xdr:colOff>
      <xdr:row>56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5973425" y="12630150"/>
          <a:ext cx="552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35</xdr:row>
      <xdr:rowOff>0</xdr:rowOff>
    </xdr:from>
    <xdr:to>
      <xdr:col>6</xdr:col>
      <xdr:colOff>0</xdr:colOff>
      <xdr:row>37</xdr:row>
      <xdr:rowOff>209550</xdr:rowOff>
    </xdr:to>
    <xdr:sp>
      <xdr:nvSpPr>
        <xdr:cNvPr id="1" name="Line 6"/>
        <xdr:cNvSpPr>
          <a:spLocks/>
        </xdr:cNvSpPr>
      </xdr:nvSpPr>
      <xdr:spPr>
        <a:xfrm flipV="1">
          <a:off x="1876425" y="9067800"/>
          <a:ext cx="5524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4.7109375" style="2" bestFit="1" customWidth="1"/>
    <col min="2" max="16384" width="9.00390625" style="2" customWidth="1"/>
  </cols>
  <sheetData>
    <row r="1" ht="17.25">
      <c r="A1" s="1" t="s">
        <v>170</v>
      </c>
    </row>
    <row r="3" ht="14.25">
      <c r="A3" s="3" t="s">
        <v>171</v>
      </c>
    </row>
    <row r="4" ht="14.25">
      <c r="A4" s="4"/>
    </row>
    <row r="5" ht="14.25">
      <c r="A5" s="3" t="s">
        <v>0</v>
      </c>
    </row>
    <row r="6" ht="14.25">
      <c r="A6" s="4" t="s">
        <v>172</v>
      </c>
    </row>
    <row r="7" ht="14.25">
      <c r="A7" s="4" t="s">
        <v>173</v>
      </c>
    </row>
    <row r="8" ht="14.25">
      <c r="A8" s="4" t="s">
        <v>174</v>
      </c>
    </row>
    <row r="9" ht="14.25">
      <c r="A9" s="4" t="s">
        <v>175</v>
      </c>
    </row>
    <row r="10" ht="14.25">
      <c r="A10" s="4" t="s">
        <v>176</v>
      </c>
    </row>
    <row r="11" ht="14.25">
      <c r="A11" s="3"/>
    </row>
    <row r="12" ht="14.25">
      <c r="A12" s="3" t="s">
        <v>177</v>
      </c>
    </row>
    <row r="13" ht="14.25">
      <c r="A13" s="4"/>
    </row>
    <row r="14" ht="14.25">
      <c r="A14" s="3" t="s">
        <v>178</v>
      </c>
    </row>
    <row r="15" ht="14.25">
      <c r="A15" s="3"/>
    </row>
    <row r="16" ht="14.25">
      <c r="A16" s="3" t="s">
        <v>179</v>
      </c>
    </row>
    <row r="17" ht="14.25">
      <c r="A17" s="3"/>
    </row>
    <row r="19" ht="14.25">
      <c r="A19" s="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5.421875" style="5" bestFit="1" customWidth="1"/>
    <col min="2" max="2" width="3.421875" style="5" bestFit="1" customWidth="1"/>
    <col min="3" max="3" width="5.421875" style="5" bestFit="1" customWidth="1"/>
    <col min="4" max="4" width="10.421875" style="5" customWidth="1"/>
    <col min="5" max="5" width="10.421875" style="5" bestFit="1" customWidth="1"/>
    <col min="6" max="6" width="6.7109375" style="5" bestFit="1" customWidth="1"/>
    <col min="7" max="7" width="11.7109375" style="5" bestFit="1" customWidth="1"/>
    <col min="8" max="11" width="9.421875" style="5" customWidth="1"/>
    <col min="12" max="12" width="9.00390625" style="5" customWidth="1"/>
    <col min="13" max="13" width="9.28125" style="5" customWidth="1"/>
    <col min="14" max="16384" width="9.00390625" style="5" customWidth="1"/>
  </cols>
  <sheetData>
    <row r="1" spans="1:11" ht="18.75">
      <c r="A1" s="664" t="s">
        <v>425</v>
      </c>
      <c r="B1" s="664"/>
      <c r="C1" s="816"/>
      <c r="D1" s="816"/>
      <c r="E1" s="816"/>
      <c r="F1" s="816"/>
      <c r="G1" s="816"/>
      <c r="H1" s="816"/>
      <c r="I1" s="816"/>
      <c r="J1" s="816"/>
      <c r="K1" s="816"/>
    </row>
    <row r="2" spans="1:11" ht="18" thickBot="1">
      <c r="A2" s="550"/>
      <c r="B2" s="550"/>
      <c r="C2" s="609"/>
      <c r="D2" s="609"/>
      <c r="E2" s="609"/>
      <c r="F2" s="609"/>
      <c r="G2" s="609"/>
      <c r="H2" s="609"/>
      <c r="I2" s="609"/>
      <c r="J2" s="609"/>
      <c r="K2" s="608" t="s">
        <v>271</v>
      </c>
    </row>
    <row r="3" spans="1:11" ht="13.5">
      <c r="A3" s="803" t="s">
        <v>212</v>
      </c>
      <c r="B3" s="804"/>
      <c r="C3" s="805"/>
      <c r="D3" s="809" t="s">
        <v>424</v>
      </c>
      <c r="E3" s="820" t="s">
        <v>423</v>
      </c>
      <c r="F3" s="805"/>
      <c r="G3" s="817" t="s">
        <v>269</v>
      </c>
      <c r="H3" s="818"/>
      <c r="I3" s="818"/>
      <c r="J3" s="818"/>
      <c r="K3" s="819"/>
    </row>
    <row r="4" spans="1:11" ht="13.5">
      <c r="A4" s="806"/>
      <c r="B4" s="807"/>
      <c r="C4" s="808"/>
      <c r="D4" s="810"/>
      <c r="E4" s="607"/>
      <c r="F4" s="59" t="s">
        <v>422</v>
      </c>
      <c r="G4" s="606" t="s">
        <v>421</v>
      </c>
      <c r="H4" s="606" t="s">
        <v>420</v>
      </c>
      <c r="I4" s="606" t="s">
        <v>419</v>
      </c>
      <c r="J4" s="605" t="s">
        <v>418</v>
      </c>
      <c r="K4" s="604" t="s">
        <v>417</v>
      </c>
    </row>
    <row r="5" spans="1:11" ht="13.5">
      <c r="A5" s="588" t="s">
        <v>206</v>
      </c>
      <c r="B5" s="510">
        <v>38</v>
      </c>
      <c r="C5" s="661">
        <v>1963</v>
      </c>
      <c r="D5" s="603">
        <v>1044600</v>
      </c>
      <c r="E5" s="585">
        <f>SUM(G5:K5)</f>
        <v>532393</v>
      </c>
      <c r="F5" s="602">
        <v>-51</v>
      </c>
      <c r="G5" s="601">
        <v>472491</v>
      </c>
      <c r="H5" s="601">
        <v>43365</v>
      </c>
      <c r="I5" s="601">
        <v>16537</v>
      </c>
      <c r="J5" s="600" t="s">
        <v>362</v>
      </c>
      <c r="K5" s="599" t="s">
        <v>362</v>
      </c>
    </row>
    <row r="6" spans="1:11" ht="13.5">
      <c r="A6" s="524"/>
      <c r="B6" s="510">
        <f>B5+1</f>
        <v>39</v>
      </c>
      <c r="C6" s="663">
        <v>1964</v>
      </c>
      <c r="D6" s="593">
        <v>1033590</v>
      </c>
      <c r="E6" s="9">
        <f>SUM(G6:K6)</f>
        <v>869313</v>
      </c>
      <c r="F6" s="579">
        <f>E6/D6*100</f>
        <v>84.10617362784083</v>
      </c>
      <c r="G6" s="591">
        <v>766343</v>
      </c>
      <c r="H6" s="591">
        <v>75743</v>
      </c>
      <c r="I6" s="591">
        <v>27227</v>
      </c>
      <c r="J6" s="596" t="s">
        <v>362</v>
      </c>
      <c r="K6" s="595" t="s">
        <v>362</v>
      </c>
    </row>
    <row r="7" spans="1:11" ht="13.5">
      <c r="A7" s="524"/>
      <c r="B7" s="14">
        <f>B6+1</f>
        <v>40</v>
      </c>
      <c r="C7" s="663">
        <v>1965</v>
      </c>
      <c r="D7" s="593">
        <v>1029077</v>
      </c>
      <c r="E7" s="9">
        <f>SUM(G7:K7)</f>
        <v>905703</v>
      </c>
      <c r="F7" s="579">
        <f>E7/D7*100</f>
        <v>88.01119838457181</v>
      </c>
      <c r="G7" s="591">
        <v>796319</v>
      </c>
      <c r="H7" s="591">
        <v>78713</v>
      </c>
      <c r="I7" s="591">
        <v>30671</v>
      </c>
      <c r="J7" s="596" t="s">
        <v>362</v>
      </c>
      <c r="K7" s="595" t="s">
        <v>362</v>
      </c>
    </row>
    <row r="8" spans="1:11" ht="13.5">
      <c r="A8" s="532"/>
      <c r="B8" s="571"/>
      <c r="C8" s="662"/>
      <c r="D8" s="594"/>
      <c r="E8" s="569"/>
      <c r="F8" s="582"/>
      <c r="G8" s="567">
        <f>G7/$E7*100</f>
        <v>87.92275171883055</v>
      </c>
      <c r="H8" s="567">
        <f>H7/$E7*100</f>
        <v>8.690818071707834</v>
      </c>
      <c r="I8" s="567">
        <f>I7/$E7*100</f>
        <v>3.386430209461601</v>
      </c>
      <c r="J8" s="598"/>
      <c r="K8" s="597"/>
    </row>
    <row r="9" spans="1:11" ht="13.5">
      <c r="A9" s="524"/>
      <c r="B9" s="510">
        <f>B7+1</f>
        <v>41</v>
      </c>
      <c r="C9" s="663">
        <v>1966</v>
      </c>
      <c r="D9" s="593">
        <v>1028833</v>
      </c>
      <c r="E9" s="9">
        <f>SUM(G9:K9)</f>
        <v>904247</v>
      </c>
      <c r="F9" s="579">
        <f>E9/D9*100</f>
        <v>87.89055172219398</v>
      </c>
      <c r="G9" s="591">
        <v>793750</v>
      </c>
      <c r="H9" s="591">
        <v>79853</v>
      </c>
      <c r="I9" s="591">
        <v>30644</v>
      </c>
      <c r="J9" s="596" t="s">
        <v>362</v>
      </c>
      <c r="K9" s="595" t="s">
        <v>362</v>
      </c>
    </row>
    <row r="10" spans="1:11" ht="13.5">
      <c r="A10" s="524"/>
      <c r="B10" s="510">
        <f>B9+1</f>
        <v>42</v>
      </c>
      <c r="C10" s="663">
        <v>1967</v>
      </c>
      <c r="D10" s="593">
        <v>1086036</v>
      </c>
      <c r="E10" s="9">
        <f>SUM(G10:K10)</f>
        <v>950083</v>
      </c>
      <c r="F10" s="579">
        <f>E10/D10*100</f>
        <v>87.48172252116872</v>
      </c>
      <c r="G10" s="591">
        <v>830817</v>
      </c>
      <c r="H10" s="591">
        <v>86384</v>
      </c>
      <c r="I10" s="591">
        <v>32882</v>
      </c>
      <c r="J10" s="596" t="s">
        <v>362</v>
      </c>
      <c r="K10" s="595" t="s">
        <v>362</v>
      </c>
    </row>
    <row r="11" spans="1:11" ht="13.5">
      <c r="A11" s="524"/>
      <c r="B11" s="510">
        <f>B10+1</f>
        <v>43</v>
      </c>
      <c r="C11" s="663">
        <v>1968</v>
      </c>
      <c r="D11" s="593">
        <v>1018565</v>
      </c>
      <c r="E11" s="9">
        <f>SUM(G11:K11)</f>
        <v>912295</v>
      </c>
      <c r="F11" s="579">
        <f>E11/D11*100</f>
        <v>89.56669431995013</v>
      </c>
      <c r="G11" s="591">
        <v>797110</v>
      </c>
      <c r="H11" s="591">
        <v>84370</v>
      </c>
      <c r="I11" s="591">
        <v>30815</v>
      </c>
      <c r="J11" s="596" t="s">
        <v>362</v>
      </c>
      <c r="K11" s="595" t="s">
        <v>362</v>
      </c>
    </row>
    <row r="12" spans="1:11" ht="13.5">
      <c r="A12" s="524"/>
      <c r="B12" s="510">
        <f>B11+1</f>
        <v>44</v>
      </c>
      <c r="C12" s="663">
        <v>1969</v>
      </c>
      <c r="D12" s="593">
        <v>1060516</v>
      </c>
      <c r="E12" s="9">
        <f>SUM(G12:K12)</f>
        <v>940997</v>
      </c>
      <c r="F12" s="579">
        <f>E12/D12*100</f>
        <v>88.73010873951925</v>
      </c>
      <c r="G12" s="591">
        <v>820459</v>
      </c>
      <c r="H12" s="591">
        <v>92320</v>
      </c>
      <c r="I12" s="591">
        <v>28218</v>
      </c>
      <c r="J12" s="596" t="s">
        <v>362</v>
      </c>
      <c r="K12" s="595" t="s">
        <v>362</v>
      </c>
    </row>
    <row r="13" spans="1:11" ht="13.5">
      <c r="A13" s="524"/>
      <c r="B13" s="14">
        <f>B12+1</f>
        <v>45</v>
      </c>
      <c r="C13" s="663">
        <v>1970</v>
      </c>
      <c r="D13" s="593">
        <v>1125742</v>
      </c>
      <c r="E13" s="9">
        <f>SUM(G13:K13)</f>
        <v>1001756</v>
      </c>
      <c r="F13" s="579">
        <f>E13/D13*100</f>
        <v>88.98628637822877</v>
      </c>
      <c r="G13" s="591">
        <v>871553</v>
      </c>
      <c r="H13" s="591">
        <v>99475</v>
      </c>
      <c r="I13" s="591">
        <v>30728</v>
      </c>
      <c r="J13" s="596" t="s">
        <v>362</v>
      </c>
      <c r="K13" s="595" t="s">
        <v>362</v>
      </c>
    </row>
    <row r="14" spans="1:11" ht="13.5">
      <c r="A14" s="532"/>
      <c r="B14" s="571"/>
      <c r="C14" s="662"/>
      <c r="D14" s="594"/>
      <c r="E14" s="569"/>
      <c r="F14" s="582"/>
      <c r="G14" s="567">
        <f>G13/$E13*100</f>
        <v>87.00252356861351</v>
      </c>
      <c r="H14" s="567">
        <f>H13/$E13*100</f>
        <v>9.930062809706156</v>
      </c>
      <c r="I14" s="567">
        <f>I13/$E13*100</f>
        <v>3.067413621680329</v>
      </c>
      <c r="J14" s="598"/>
      <c r="K14" s="597"/>
    </row>
    <row r="15" spans="1:11" ht="13.5">
      <c r="A15" s="524"/>
      <c r="B15" s="510">
        <f>B13+1</f>
        <v>46</v>
      </c>
      <c r="C15" s="663">
        <v>1971</v>
      </c>
      <c r="D15" s="593">
        <v>1134193</v>
      </c>
      <c r="E15" s="9">
        <f>SUM(G15:K15)</f>
        <v>1023024</v>
      </c>
      <c r="F15" s="579">
        <f>E15/D15*100</f>
        <v>90.19840538603219</v>
      </c>
      <c r="G15" s="591">
        <v>893663</v>
      </c>
      <c r="H15" s="591">
        <v>102379</v>
      </c>
      <c r="I15" s="591">
        <v>26982</v>
      </c>
      <c r="J15" s="596" t="s">
        <v>362</v>
      </c>
      <c r="K15" s="595" t="s">
        <v>362</v>
      </c>
    </row>
    <row r="16" spans="1:11" ht="13.5">
      <c r="A16" s="524"/>
      <c r="B16" s="510">
        <f>B15+1</f>
        <v>47</v>
      </c>
      <c r="C16" s="663">
        <v>1972</v>
      </c>
      <c r="D16" s="593">
        <v>1177131</v>
      </c>
      <c r="E16" s="9">
        <f>SUM(G16:K16)</f>
        <v>1079606</v>
      </c>
      <c r="F16" s="579">
        <f>E16/D16*100</f>
        <v>91.71502577028386</v>
      </c>
      <c r="G16" s="591">
        <v>942954</v>
      </c>
      <c r="H16" s="591">
        <v>112548</v>
      </c>
      <c r="I16" s="591">
        <v>23899</v>
      </c>
      <c r="J16" s="591">
        <v>205</v>
      </c>
      <c r="K16" s="595" t="s">
        <v>362</v>
      </c>
    </row>
    <row r="17" spans="1:11" ht="13.5">
      <c r="A17" s="524"/>
      <c r="B17" s="510">
        <f>B16+1</f>
        <v>48</v>
      </c>
      <c r="C17" s="663">
        <v>1973</v>
      </c>
      <c r="D17" s="593">
        <v>1294155</v>
      </c>
      <c r="E17" s="9">
        <f>SUM(G17:K17)</f>
        <v>1167765</v>
      </c>
      <c r="F17" s="579">
        <f>E17/D17*100</f>
        <v>90.23378188856822</v>
      </c>
      <c r="G17" s="591">
        <v>1013073</v>
      </c>
      <c r="H17" s="591">
        <v>126045</v>
      </c>
      <c r="I17" s="591">
        <v>26926</v>
      </c>
      <c r="J17" s="591">
        <v>1648</v>
      </c>
      <c r="K17" s="595">
        <v>73</v>
      </c>
    </row>
    <row r="18" spans="1:11" ht="13.5">
      <c r="A18" s="524"/>
      <c r="B18" s="510">
        <f>B17+1</f>
        <v>49</v>
      </c>
      <c r="C18" s="663">
        <v>1974</v>
      </c>
      <c r="D18" s="593">
        <v>1199155</v>
      </c>
      <c r="E18" s="9">
        <f>SUM(G18:K18)</f>
        <v>1101530</v>
      </c>
      <c r="F18" s="579">
        <f>E18/D18*100</f>
        <v>91.85885060730264</v>
      </c>
      <c r="G18" s="591">
        <v>948340</v>
      </c>
      <c r="H18" s="591">
        <v>120146</v>
      </c>
      <c r="I18" s="591">
        <v>27493</v>
      </c>
      <c r="J18" s="591">
        <v>2554</v>
      </c>
      <c r="K18" s="590">
        <v>2997</v>
      </c>
    </row>
    <row r="19" spans="1:11" ht="13.5">
      <c r="A19" s="524"/>
      <c r="B19" s="14">
        <f>B18+1</f>
        <v>50</v>
      </c>
      <c r="C19" s="663">
        <v>1975</v>
      </c>
      <c r="D19" s="593">
        <v>1127243</v>
      </c>
      <c r="E19" s="9">
        <f>SUM(G19:K19)</f>
        <v>1034625</v>
      </c>
      <c r="F19" s="579">
        <f>E19/D19*100</f>
        <v>91.78367042421199</v>
      </c>
      <c r="G19" s="591">
        <v>884597</v>
      </c>
      <c r="H19" s="591">
        <v>117345</v>
      </c>
      <c r="I19" s="591">
        <v>25579</v>
      </c>
      <c r="J19" s="591">
        <v>2814</v>
      </c>
      <c r="K19" s="590">
        <v>4290</v>
      </c>
    </row>
    <row r="20" spans="1:11" ht="13.5">
      <c r="A20" s="532"/>
      <c r="B20" s="571"/>
      <c r="C20" s="662"/>
      <c r="D20" s="594"/>
      <c r="E20" s="569"/>
      <c r="F20" s="582"/>
      <c r="G20" s="567">
        <f>G19/$E19*100</f>
        <v>85.49928718134589</v>
      </c>
      <c r="H20" s="567">
        <f>H19/$E19*100</f>
        <v>11.341790503805726</v>
      </c>
      <c r="I20" s="567">
        <f>I19/$E19*100</f>
        <v>2.47229672586686</v>
      </c>
      <c r="J20" s="567">
        <f>J19/$E19*100</f>
        <v>0.2719826023921711</v>
      </c>
      <c r="K20" s="566">
        <f>K19/$E19*100</f>
        <v>0.41464298658934395</v>
      </c>
    </row>
    <row r="21" spans="1:11" ht="13.5">
      <c r="A21" s="524"/>
      <c r="B21" s="510">
        <f>B19+1</f>
        <v>51</v>
      </c>
      <c r="C21" s="663">
        <v>1976</v>
      </c>
      <c r="D21" s="593">
        <v>1230076</v>
      </c>
      <c r="E21" s="9">
        <f>SUM(G21:K21)</f>
        <v>1132197</v>
      </c>
      <c r="F21" s="579">
        <f>E21/D21*100</f>
        <v>92.04284938491605</v>
      </c>
      <c r="G21" s="591">
        <v>967072</v>
      </c>
      <c r="H21" s="591">
        <v>131932</v>
      </c>
      <c r="I21" s="591">
        <v>25133</v>
      </c>
      <c r="J21" s="591">
        <v>3100</v>
      </c>
      <c r="K21" s="590">
        <v>4960</v>
      </c>
    </row>
    <row r="22" spans="1:11" ht="13.5">
      <c r="A22" s="524"/>
      <c r="B22" s="510">
        <f>B21+1</f>
        <v>52</v>
      </c>
      <c r="C22" s="663">
        <v>1977</v>
      </c>
      <c r="D22" s="593">
        <v>1155997</v>
      </c>
      <c r="E22" s="9">
        <f>SUM(G22:K22)</f>
        <v>1073522</v>
      </c>
      <c r="F22" s="579">
        <f>E22/D22*100</f>
        <v>92.86546591383888</v>
      </c>
      <c r="G22" s="591">
        <v>917738</v>
      </c>
      <c r="H22" s="591">
        <v>124829</v>
      </c>
      <c r="I22" s="591">
        <v>23427</v>
      </c>
      <c r="J22" s="591">
        <v>3072</v>
      </c>
      <c r="K22" s="590">
        <v>4456</v>
      </c>
    </row>
    <row r="23" spans="1:11" ht="13.5">
      <c r="A23" s="524"/>
      <c r="B23" s="510">
        <f>B22+1</f>
        <v>53</v>
      </c>
      <c r="C23" s="663">
        <v>1978</v>
      </c>
      <c r="D23" s="593">
        <v>1197798</v>
      </c>
      <c r="E23" s="9">
        <f>SUM(G23:K23)</f>
        <v>1111082</v>
      </c>
      <c r="F23" s="579">
        <f>E23/D23*100</f>
        <v>92.76038196757716</v>
      </c>
      <c r="G23" s="591">
        <v>944744</v>
      </c>
      <c r="H23" s="591">
        <v>133708</v>
      </c>
      <c r="I23" s="591">
        <v>24798</v>
      </c>
      <c r="J23" s="591">
        <v>3152</v>
      </c>
      <c r="K23" s="590">
        <v>4680</v>
      </c>
    </row>
    <row r="24" spans="1:11" ht="13.5">
      <c r="A24" s="524"/>
      <c r="B24" s="510">
        <f>B23+1</f>
        <v>54</v>
      </c>
      <c r="C24" s="663">
        <v>1979</v>
      </c>
      <c r="D24" s="593">
        <v>1250721</v>
      </c>
      <c r="E24" s="9">
        <f>SUM(G24:K24)</f>
        <v>1146260</v>
      </c>
      <c r="F24" s="579">
        <f>E24/D24*100</f>
        <v>91.6479374696675</v>
      </c>
      <c r="G24" s="591">
        <v>972175</v>
      </c>
      <c r="H24" s="591">
        <v>141068</v>
      </c>
      <c r="I24" s="591">
        <v>24173</v>
      </c>
      <c r="J24" s="591">
        <v>3447</v>
      </c>
      <c r="K24" s="590">
        <v>5397</v>
      </c>
    </row>
    <row r="25" spans="1:11" ht="13.5">
      <c r="A25" s="524"/>
      <c r="B25" s="14">
        <f>B24+1</f>
        <v>55</v>
      </c>
      <c r="C25" s="663">
        <v>1980</v>
      </c>
      <c r="D25" s="592">
        <v>1190425</v>
      </c>
      <c r="E25" s="9">
        <f>SUM(G25:K25)</f>
        <v>1089933</v>
      </c>
      <c r="F25" s="579">
        <f>E25/D25*100</f>
        <v>91.5583090072873</v>
      </c>
      <c r="G25" s="591">
        <v>919952</v>
      </c>
      <c r="H25" s="591">
        <v>138113</v>
      </c>
      <c r="I25" s="591">
        <v>23180</v>
      </c>
      <c r="J25" s="591">
        <v>3300</v>
      </c>
      <c r="K25" s="590">
        <v>5388</v>
      </c>
    </row>
    <row r="26" spans="1:11" ht="13.5">
      <c r="A26" s="532"/>
      <c r="B26" s="571"/>
      <c r="C26" s="662"/>
      <c r="D26" s="589"/>
      <c r="E26" s="569"/>
      <c r="F26" s="582"/>
      <c r="G26" s="567">
        <f>G25/$E25*100</f>
        <v>84.40445421874556</v>
      </c>
      <c r="H26" s="567">
        <f>H25/$E25*100</f>
        <v>12.671696333627846</v>
      </c>
      <c r="I26" s="567">
        <f>I25/$E25*100</f>
        <v>2.126736230575641</v>
      </c>
      <c r="J26" s="567">
        <f>J25/$E25*100</f>
        <v>0.30277090426659253</v>
      </c>
      <c r="K26" s="566">
        <f>K25/$E25*100</f>
        <v>0.4943423127843638</v>
      </c>
    </row>
    <row r="27" spans="1:11" ht="13.5">
      <c r="A27" s="524"/>
      <c r="B27" s="510">
        <f>B25+1</f>
        <v>56</v>
      </c>
      <c r="C27" s="663">
        <v>1981</v>
      </c>
      <c r="D27" s="584">
        <v>1188799</v>
      </c>
      <c r="E27" s="9">
        <f>SUM(G27:K27)</f>
        <v>1077686</v>
      </c>
      <c r="F27" s="579">
        <f>E27/D27*100</f>
        <v>90.65334005159829</v>
      </c>
      <c r="G27" s="580">
        <v>909761</v>
      </c>
      <c r="H27" s="580">
        <v>137669</v>
      </c>
      <c r="I27" s="580">
        <v>21649</v>
      </c>
      <c r="J27" s="580">
        <v>3270</v>
      </c>
      <c r="K27" s="520">
        <v>5337</v>
      </c>
    </row>
    <row r="28" spans="1:11" ht="13.5">
      <c r="A28" s="524"/>
      <c r="B28" s="510">
        <f>B27+1</f>
        <v>57</v>
      </c>
      <c r="C28" s="663">
        <v>1982</v>
      </c>
      <c r="D28" s="584">
        <v>1184306</v>
      </c>
      <c r="E28" s="9">
        <f>SUM(G28:K28)</f>
        <v>1070180</v>
      </c>
      <c r="F28" s="579">
        <f>E28/D28*100</f>
        <v>90.36347025177615</v>
      </c>
      <c r="G28" s="580">
        <v>902862</v>
      </c>
      <c r="H28" s="580">
        <v>138261</v>
      </c>
      <c r="I28" s="580">
        <v>20885</v>
      </c>
      <c r="J28" s="580">
        <v>3130</v>
      </c>
      <c r="K28" s="520">
        <v>5042</v>
      </c>
    </row>
    <row r="29" spans="1:11" ht="13.5">
      <c r="A29" s="524"/>
      <c r="B29" s="510">
        <f>B28+1</f>
        <v>58</v>
      </c>
      <c r="C29" s="663">
        <v>1983</v>
      </c>
      <c r="D29" s="584">
        <v>1194699</v>
      </c>
      <c r="E29" s="9">
        <f>SUM(G29:K29)</f>
        <v>1069920</v>
      </c>
      <c r="F29" s="579">
        <f>E29/D29*100</f>
        <v>89.55561191563733</v>
      </c>
      <c r="G29" s="580">
        <v>902325</v>
      </c>
      <c r="H29" s="580">
        <v>137413</v>
      </c>
      <c r="I29" s="580">
        <v>21077</v>
      </c>
      <c r="J29" s="580">
        <v>3203</v>
      </c>
      <c r="K29" s="520">
        <v>5902</v>
      </c>
    </row>
    <row r="30" spans="1:11" ht="13.5">
      <c r="A30" s="524"/>
      <c r="B30" s="510">
        <f>B29+1</f>
        <v>59</v>
      </c>
      <c r="C30" s="663">
        <v>1984</v>
      </c>
      <c r="D30" s="584">
        <v>1201122</v>
      </c>
      <c r="E30" s="9">
        <f>SUM(G30:K30)</f>
        <v>1064879</v>
      </c>
      <c r="F30" s="579">
        <f>E30/D30*100</f>
        <v>88.6570223507687</v>
      </c>
      <c r="G30" s="580">
        <v>897566</v>
      </c>
      <c r="H30" s="580">
        <v>138487</v>
      </c>
      <c r="I30" s="580">
        <v>19867</v>
      </c>
      <c r="J30" s="580">
        <v>3239</v>
      </c>
      <c r="K30" s="520">
        <v>5720</v>
      </c>
    </row>
    <row r="31" spans="1:11" ht="13.5">
      <c r="A31" s="524"/>
      <c r="B31" s="14">
        <f>B30+1</f>
        <v>60</v>
      </c>
      <c r="C31" s="663">
        <v>1985</v>
      </c>
      <c r="D31" s="584">
        <v>1186442</v>
      </c>
      <c r="E31" s="9">
        <f>SUM(G31:K31)</f>
        <v>1056796</v>
      </c>
      <c r="F31" s="579">
        <f>E31/D31*100</f>
        <v>89.07270646184136</v>
      </c>
      <c r="G31" s="580">
        <v>891003</v>
      </c>
      <c r="H31" s="580">
        <v>137267</v>
      </c>
      <c r="I31" s="580">
        <v>19645</v>
      </c>
      <c r="J31" s="580">
        <v>3245</v>
      </c>
      <c r="K31" s="520">
        <v>5636</v>
      </c>
    </row>
    <row r="32" spans="1:11" ht="13.5">
      <c r="A32" s="532"/>
      <c r="B32" s="571"/>
      <c r="C32" s="662"/>
      <c r="D32" s="583"/>
      <c r="E32" s="569"/>
      <c r="F32" s="582"/>
      <c r="G32" s="567">
        <f>G31/$E31*100</f>
        <v>84.31173093009437</v>
      </c>
      <c r="H32" s="567">
        <f>H31/$E31*100</f>
        <v>12.988978005215765</v>
      </c>
      <c r="I32" s="567">
        <f>I31/$E31*100</f>
        <v>1.8589207377772057</v>
      </c>
      <c r="J32" s="567">
        <f>J31/$E31*100</f>
        <v>0.30706020840351406</v>
      </c>
      <c r="K32" s="566">
        <f>K31/$E31*100</f>
        <v>0.5333101185091541</v>
      </c>
    </row>
    <row r="33" spans="1:11" ht="13.5">
      <c r="A33" s="524"/>
      <c r="B33" s="510">
        <f>B31+1</f>
        <v>61</v>
      </c>
      <c r="C33" s="663">
        <v>1986</v>
      </c>
      <c r="D33" s="584">
        <v>1199194</v>
      </c>
      <c r="E33" s="9">
        <f>SUM(G33:K33)</f>
        <v>1053232</v>
      </c>
      <c r="F33" s="579">
        <f>E33/D33*100</f>
        <v>87.82832469141773</v>
      </c>
      <c r="G33" s="580">
        <v>886329</v>
      </c>
      <c r="H33" s="580">
        <v>138821</v>
      </c>
      <c r="I33" s="580">
        <v>18962</v>
      </c>
      <c r="J33" s="580">
        <v>3355</v>
      </c>
      <c r="K33" s="520">
        <v>5765</v>
      </c>
    </row>
    <row r="34" spans="1:11" ht="13.5">
      <c r="A34" s="524"/>
      <c r="B34" s="510">
        <f>B33+1</f>
        <v>62</v>
      </c>
      <c r="C34" s="663">
        <v>1987</v>
      </c>
      <c r="D34" s="584">
        <v>1195286</v>
      </c>
      <c r="E34" s="9">
        <f>SUM(G34:K34)</f>
        <v>1043651</v>
      </c>
      <c r="F34" s="579">
        <f>E34/D34*100</f>
        <v>87.31391482875227</v>
      </c>
      <c r="G34" s="580">
        <v>873602</v>
      </c>
      <c r="H34" s="580">
        <v>140700</v>
      </c>
      <c r="I34" s="580">
        <v>19934</v>
      </c>
      <c r="J34" s="580">
        <v>3234</v>
      </c>
      <c r="K34" s="520">
        <v>6181</v>
      </c>
    </row>
    <row r="35" spans="1:11" ht="13.5">
      <c r="A35" s="524"/>
      <c r="B35" s="510">
        <f>B34+1</f>
        <v>63</v>
      </c>
      <c r="C35" s="663">
        <v>1988</v>
      </c>
      <c r="D35" s="584">
        <v>1198200</v>
      </c>
      <c r="E35" s="9">
        <f>SUM(G35:K35)</f>
        <v>1039603</v>
      </c>
      <c r="F35" s="579">
        <f>E35/D35*100</f>
        <v>86.76372892672342</v>
      </c>
      <c r="G35" s="587">
        <v>870498</v>
      </c>
      <c r="H35" s="580">
        <v>141212</v>
      </c>
      <c r="I35" s="580">
        <v>18592</v>
      </c>
      <c r="J35" s="580">
        <v>3291</v>
      </c>
      <c r="K35" s="520">
        <v>6010</v>
      </c>
    </row>
    <row r="36" spans="1:11" ht="13.5">
      <c r="A36" s="588" t="s">
        <v>205</v>
      </c>
      <c r="B36" s="510" t="s">
        <v>204</v>
      </c>
      <c r="C36" s="663">
        <v>1989</v>
      </c>
      <c r="D36" s="584">
        <v>1197279</v>
      </c>
      <c r="E36" s="9">
        <f>SUM(G36:K36)</f>
        <v>1023452</v>
      </c>
      <c r="F36" s="579">
        <f>E36/D36*100</f>
        <v>85.48149595875314</v>
      </c>
      <c r="G36" s="580">
        <v>855906</v>
      </c>
      <c r="H36" s="580">
        <v>139456</v>
      </c>
      <c r="I36" s="580">
        <v>18641</v>
      </c>
      <c r="J36" s="580">
        <v>3273</v>
      </c>
      <c r="K36" s="520">
        <v>6176</v>
      </c>
    </row>
    <row r="37" spans="1:11" ht="13.5">
      <c r="A37" s="524"/>
      <c r="B37" s="14">
        <v>2</v>
      </c>
      <c r="C37" s="663">
        <v>1990</v>
      </c>
      <c r="D37" s="584">
        <v>1176187</v>
      </c>
      <c r="E37" s="9">
        <f>SUM(G37:K37)</f>
        <v>995708</v>
      </c>
      <c r="F37" s="579">
        <f>E37/D37*100</f>
        <v>84.65558622906052</v>
      </c>
      <c r="G37" s="587">
        <v>825572</v>
      </c>
      <c r="H37" s="580">
        <v>141590</v>
      </c>
      <c r="I37" s="580">
        <v>18653</v>
      </c>
      <c r="J37" s="580">
        <v>3755</v>
      </c>
      <c r="K37" s="520">
        <v>6138</v>
      </c>
    </row>
    <row r="38" spans="1:11" ht="13.5">
      <c r="A38" s="532"/>
      <c r="B38" s="571"/>
      <c r="C38" s="662"/>
      <c r="D38" s="583"/>
      <c r="E38" s="569"/>
      <c r="F38" s="582"/>
      <c r="G38" s="567">
        <f>G37/$E37*100</f>
        <v>82.9130628658201</v>
      </c>
      <c r="H38" s="567">
        <f>H37/$E37*100</f>
        <v>14.220032378970544</v>
      </c>
      <c r="I38" s="567">
        <f>I37/$E37*100</f>
        <v>1.8733403768976449</v>
      </c>
      <c r="J38" s="567">
        <f>J37/$E37*100</f>
        <v>0.37711859300116096</v>
      </c>
      <c r="K38" s="566">
        <f>K37/$E37*100</f>
        <v>0.6164457853105529</v>
      </c>
    </row>
    <row r="39" spans="1:11" ht="13.5">
      <c r="A39" s="524"/>
      <c r="B39" s="510">
        <f>B37+1</f>
        <v>3</v>
      </c>
      <c r="C39" s="663">
        <v>1991</v>
      </c>
      <c r="D39" s="584">
        <v>1175254</v>
      </c>
      <c r="E39" s="9">
        <f>SUM(G39:K39)</f>
        <v>994336</v>
      </c>
      <c r="F39" s="579">
        <f>E39/D39*100</f>
        <v>84.60605111746057</v>
      </c>
      <c r="G39" s="587">
        <v>826931</v>
      </c>
      <c r="H39" s="580">
        <v>139176</v>
      </c>
      <c r="I39" s="580">
        <v>17750</v>
      </c>
      <c r="J39" s="580">
        <v>4668</v>
      </c>
      <c r="K39" s="520">
        <v>5811</v>
      </c>
    </row>
    <row r="40" spans="1:11" ht="13.5">
      <c r="A40" s="524"/>
      <c r="B40" s="510">
        <f>B39+1</f>
        <v>4</v>
      </c>
      <c r="C40" s="663">
        <v>1992</v>
      </c>
      <c r="D40" s="584">
        <v>1183136</v>
      </c>
      <c r="E40" s="9">
        <f>SUM(G40:K40)</f>
        <v>1006541</v>
      </c>
      <c r="F40" s="579">
        <f>E40/D40*100</f>
        <v>85.07398980337003</v>
      </c>
      <c r="G40" s="580">
        <v>836301</v>
      </c>
      <c r="H40" s="580">
        <v>140292</v>
      </c>
      <c r="I40" s="580">
        <v>18886</v>
      </c>
      <c r="J40" s="580">
        <v>5074</v>
      </c>
      <c r="K40" s="520">
        <v>5988</v>
      </c>
    </row>
    <row r="41" spans="1:11" ht="13.5">
      <c r="A41" s="524"/>
      <c r="B41" s="510">
        <f>B40+1</f>
        <v>5</v>
      </c>
      <c r="C41" s="663">
        <v>1993</v>
      </c>
      <c r="D41" s="584">
        <v>1166653</v>
      </c>
      <c r="E41" s="9">
        <f>SUM(G41:K41)</f>
        <v>974798</v>
      </c>
      <c r="F41" s="579">
        <f>E41/D41*100</f>
        <v>83.55509307394743</v>
      </c>
      <c r="G41" s="587">
        <v>808292</v>
      </c>
      <c r="H41" s="580">
        <v>138407</v>
      </c>
      <c r="I41" s="580">
        <v>17266</v>
      </c>
      <c r="J41" s="580">
        <v>5160</v>
      </c>
      <c r="K41" s="520">
        <v>5673</v>
      </c>
    </row>
    <row r="42" spans="1:11" ht="13.5">
      <c r="A42" s="524"/>
      <c r="B42" s="510">
        <f>B41+1</f>
        <v>6</v>
      </c>
      <c r="C42" s="663">
        <v>1994</v>
      </c>
      <c r="D42" s="584">
        <v>1140172</v>
      </c>
      <c r="E42" s="9">
        <f>SUM(G42:K42)</f>
        <v>940613</v>
      </c>
      <c r="F42" s="579">
        <f>E42/D42*100</f>
        <v>82.49746529470993</v>
      </c>
      <c r="G42" s="587">
        <v>780926</v>
      </c>
      <c r="H42" s="580">
        <v>133125</v>
      </c>
      <c r="I42" s="580">
        <v>16292</v>
      </c>
      <c r="J42" s="580">
        <v>4978</v>
      </c>
      <c r="K42" s="520">
        <v>5292</v>
      </c>
    </row>
    <row r="43" spans="1:11" ht="13.5">
      <c r="A43" s="524"/>
      <c r="B43" s="14">
        <f>B42+1</f>
        <v>7</v>
      </c>
      <c r="C43" s="663">
        <v>1995</v>
      </c>
      <c r="D43" s="584">
        <v>1122018</v>
      </c>
      <c r="E43" s="9">
        <f>SUM(G43:K43)</f>
        <v>928687</v>
      </c>
      <c r="F43" s="579">
        <f>E43/D43*100</f>
        <v>82.76934951132692</v>
      </c>
      <c r="G43" s="580">
        <v>770691</v>
      </c>
      <c r="H43" s="580">
        <v>131204</v>
      </c>
      <c r="I43" s="580">
        <v>16238</v>
      </c>
      <c r="J43" s="580">
        <v>5230</v>
      </c>
      <c r="K43" s="520">
        <v>5324</v>
      </c>
    </row>
    <row r="44" spans="1:11" ht="13.5">
      <c r="A44" s="532"/>
      <c r="B44" s="571"/>
      <c r="C44" s="662"/>
      <c r="D44" s="583"/>
      <c r="E44" s="569"/>
      <c r="F44" s="582"/>
      <c r="G44" s="567">
        <f>G43/$E43*100</f>
        <v>82.98716359763839</v>
      </c>
      <c r="H44" s="567">
        <f>H43/$E43*100</f>
        <v>14.127903157899272</v>
      </c>
      <c r="I44" s="567">
        <f>I43/$E43*100</f>
        <v>1.7484900725432788</v>
      </c>
      <c r="J44" s="567">
        <f>J43/$E43*100</f>
        <v>0.5631606773864607</v>
      </c>
      <c r="K44" s="566">
        <f>K43/$E43*100</f>
        <v>0.5732824945326035</v>
      </c>
    </row>
    <row r="45" spans="1:11" ht="13.5">
      <c r="A45" s="538"/>
      <c r="B45" s="537">
        <f>B43+1</f>
        <v>8</v>
      </c>
      <c r="C45" s="661">
        <v>1996</v>
      </c>
      <c r="D45" s="586">
        <v>1123204</v>
      </c>
      <c r="E45" s="585">
        <f>SUM(G45:K45)</f>
        <v>900555</v>
      </c>
      <c r="F45" s="574">
        <f>E45/D45*100</f>
        <v>80.17733198955844</v>
      </c>
      <c r="G45" s="576">
        <v>742889</v>
      </c>
      <c r="H45" s="576">
        <v>130307</v>
      </c>
      <c r="I45" s="576">
        <v>15970</v>
      </c>
      <c r="J45" s="576">
        <v>6089</v>
      </c>
      <c r="K45" s="534">
        <v>5300</v>
      </c>
    </row>
    <row r="46" spans="1:11" ht="13.5">
      <c r="A46" s="524"/>
      <c r="B46" s="510">
        <f>B45+1</f>
        <v>9</v>
      </c>
      <c r="C46" s="663">
        <v>1997</v>
      </c>
      <c r="D46" s="584">
        <v>1095402</v>
      </c>
      <c r="E46" s="9">
        <f>SUM(G46:K46)</f>
        <v>868254</v>
      </c>
      <c r="F46" s="579">
        <f>E46/D46*100</f>
        <v>79.26350326181621</v>
      </c>
      <c r="G46" s="580">
        <v>714104</v>
      </c>
      <c r="H46" s="580">
        <v>126999</v>
      </c>
      <c r="I46" s="580">
        <v>16341</v>
      </c>
      <c r="J46" s="580">
        <v>6046</v>
      </c>
      <c r="K46" s="520">
        <v>4764</v>
      </c>
    </row>
    <row r="47" spans="1:11" ht="13.5">
      <c r="A47" s="524"/>
      <c r="B47" s="510">
        <f>B46+1</f>
        <v>10</v>
      </c>
      <c r="C47" s="663">
        <v>1998</v>
      </c>
      <c r="D47" s="584">
        <v>1067533</v>
      </c>
      <c r="E47" s="9">
        <f>SUM(G47:K47)</f>
        <v>835207</v>
      </c>
      <c r="F47" s="579">
        <f>E47/D47*100</f>
        <v>78.23711304474897</v>
      </c>
      <c r="G47" s="580">
        <v>689667</v>
      </c>
      <c r="H47" s="580">
        <v>119917</v>
      </c>
      <c r="I47" s="580">
        <v>15423</v>
      </c>
      <c r="J47" s="580">
        <v>5554</v>
      </c>
      <c r="K47" s="520">
        <v>4646</v>
      </c>
    </row>
    <row r="48" spans="1:11" ht="13.5">
      <c r="A48" s="524"/>
      <c r="B48" s="510">
        <f>B47+1</f>
        <v>11</v>
      </c>
      <c r="C48" s="663">
        <v>1999</v>
      </c>
      <c r="D48" s="584">
        <v>1045408</v>
      </c>
      <c r="E48" s="9">
        <f>SUM(G48:K48)</f>
        <v>827811</v>
      </c>
      <c r="F48" s="579">
        <f>E48/D48*100</f>
        <v>79.18544721295417</v>
      </c>
      <c r="G48" s="580">
        <v>686171</v>
      </c>
      <c r="H48" s="580">
        <v>115848</v>
      </c>
      <c r="I48" s="580">
        <v>15233</v>
      </c>
      <c r="J48" s="580">
        <v>5949</v>
      </c>
      <c r="K48" s="520">
        <v>4610</v>
      </c>
    </row>
    <row r="49" spans="1:11" ht="13.5">
      <c r="A49" s="524"/>
      <c r="B49" s="14">
        <f>B48+1</f>
        <v>12</v>
      </c>
      <c r="C49" s="663">
        <v>2000</v>
      </c>
      <c r="D49" s="584">
        <v>1061475</v>
      </c>
      <c r="E49" s="9">
        <f>SUM(G49:K49)</f>
        <v>809797</v>
      </c>
      <c r="F49" s="579">
        <f>E49/D49*100</f>
        <v>76.2897854400716</v>
      </c>
      <c r="G49" s="580">
        <v>671502</v>
      </c>
      <c r="H49" s="580">
        <v>113333</v>
      </c>
      <c r="I49" s="580">
        <v>14400</v>
      </c>
      <c r="J49" s="580">
        <v>5865</v>
      </c>
      <c r="K49" s="520">
        <v>4697</v>
      </c>
    </row>
    <row r="50" spans="1:11" s="553" customFormat="1" ht="13.5">
      <c r="A50" s="532"/>
      <c r="B50" s="571"/>
      <c r="C50" s="662"/>
      <c r="D50" s="583"/>
      <c r="E50" s="569"/>
      <c r="F50" s="582"/>
      <c r="G50" s="567">
        <f>G49/$E49*100</f>
        <v>82.9222632338722</v>
      </c>
      <c r="H50" s="567">
        <f>H49/$E49*100</f>
        <v>13.995235843056964</v>
      </c>
      <c r="I50" s="567">
        <f>I49/$E49*100</f>
        <v>1.7782234313043888</v>
      </c>
      <c r="J50" s="567">
        <f>J49/$E49*100</f>
        <v>0.7242555850416833</v>
      </c>
      <c r="K50" s="566">
        <f>K49/$E49*100</f>
        <v>0.5800219067247717</v>
      </c>
    </row>
    <row r="51" spans="1:11" s="553" customFormat="1" ht="13.5">
      <c r="A51" s="538"/>
      <c r="B51" s="22">
        <v>13</v>
      </c>
      <c r="C51" s="661" t="s">
        <v>416</v>
      </c>
      <c r="D51" s="576">
        <v>1027353</v>
      </c>
      <c r="E51" s="575">
        <v>771286</v>
      </c>
      <c r="F51" s="579">
        <f>E51/D51*100</f>
        <v>75.07507156741646</v>
      </c>
      <c r="G51" s="581">
        <v>637765</v>
      </c>
      <c r="H51" s="573">
        <v>108496</v>
      </c>
      <c r="I51" s="573">
        <v>14179</v>
      </c>
      <c r="J51" s="573">
        <v>6148</v>
      </c>
      <c r="K51" s="572">
        <v>4698</v>
      </c>
    </row>
    <row r="52" spans="1:11" s="553" customFormat="1" ht="13.5">
      <c r="A52" s="524"/>
      <c r="B52" s="14">
        <v>14</v>
      </c>
      <c r="C52" s="663" t="s">
        <v>415</v>
      </c>
      <c r="D52" s="580">
        <v>999465</v>
      </c>
      <c r="E52" s="564">
        <v>740685</v>
      </c>
      <c r="F52" s="579">
        <f>E52/D52*100</f>
        <v>74.10814785910462</v>
      </c>
      <c r="G52" s="578">
        <v>612259</v>
      </c>
      <c r="H52" s="561">
        <v>104444</v>
      </c>
      <c r="I52" s="561">
        <v>13455</v>
      </c>
      <c r="J52" s="561">
        <v>5990</v>
      </c>
      <c r="K52" s="560">
        <v>4537</v>
      </c>
    </row>
    <row r="53" spans="1:11" s="553" customFormat="1" ht="13.5">
      <c r="A53" s="524"/>
      <c r="B53" s="14">
        <v>15</v>
      </c>
      <c r="C53" s="663" t="s">
        <v>414</v>
      </c>
      <c r="D53" s="580">
        <v>981100</v>
      </c>
      <c r="E53" s="564">
        <v>677144</v>
      </c>
      <c r="F53" s="579">
        <f>E53/D53*100</f>
        <v>69.01885638568953</v>
      </c>
      <c r="G53" s="578">
        <v>564738</v>
      </c>
      <c r="H53" s="561">
        <v>90737</v>
      </c>
      <c r="I53" s="561">
        <v>12189</v>
      </c>
      <c r="J53" s="561">
        <v>6094</v>
      </c>
      <c r="K53" s="560">
        <v>3386</v>
      </c>
    </row>
    <row r="54" spans="1:11" s="553" customFormat="1" ht="13.5">
      <c r="A54" s="524"/>
      <c r="B54" s="14">
        <v>16</v>
      </c>
      <c r="C54" s="663" t="s">
        <v>413</v>
      </c>
      <c r="D54" s="580">
        <v>953919</v>
      </c>
      <c r="E54" s="564">
        <v>651128</v>
      </c>
      <c r="F54" s="579">
        <f>E54/D54*100</f>
        <v>68.25820640955888</v>
      </c>
      <c r="G54" s="578">
        <v>539785</v>
      </c>
      <c r="H54" s="561">
        <v>91809</v>
      </c>
      <c r="I54" s="561">
        <v>9767</v>
      </c>
      <c r="J54" s="561">
        <v>5860</v>
      </c>
      <c r="K54" s="560">
        <v>3907</v>
      </c>
    </row>
    <row r="55" spans="1:11" s="553" customFormat="1" ht="13.5">
      <c r="A55" s="524"/>
      <c r="B55" s="14">
        <v>17</v>
      </c>
      <c r="C55" s="663" t="s">
        <v>412</v>
      </c>
      <c r="D55" s="580">
        <v>938763</v>
      </c>
      <c r="E55" s="564">
        <v>610987</v>
      </c>
      <c r="F55" s="579">
        <f>E55/D55*100</f>
        <v>65.08426514466377</v>
      </c>
      <c r="G55" s="578">
        <v>511598</v>
      </c>
      <c r="H55" s="561">
        <v>85580</v>
      </c>
      <c r="I55" s="561">
        <v>5983</v>
      </c>
      <c r="J55" s="561">
        <v>4926</v>
      </c>
      <c r="K55" s="560">
        <v>2900</v>
      </c>
    </row>
    <row r="56" spans="1:11" s="553" customFormat="1" ht="13.5">
      <c r="A56" s="532"/>
      <c r="B56" s="571"/>
      <c r="C56" s="662"/>
      <c r="D56" s="577"/>
      <c r="E56" s="577"/>
      <c r="F56" s="568"/>
      <c r="G56" s="567">
        <f>G55/$E55*100</f>
        <v>83.73304178321305</v>
      </c>
      <c r="H56" s="567">
        <f>H55/$E55*100</f>
        <v>14.006844662816068</v>
      </c>
      <c r="I56" s="567">
        <f>I55/$E55*100</f>
        <v>0.9792352374109433</v>
      </c>
      <c r="J56" s="567">
        <f>J55/$E55*100</f>
        <v>0.8062364665696651</v>
      </c>
      <c r="K56" s="566">
        <f>K55/$E55*100</f>
        <v>0.47464184999026166</v>
      </c>
    </row>
    <row r="57" spans="1:11" s="553" customFormat="1" ht="13.5">
      <c r="A57" s="538"/>
      <c r="B57" s="22">
        <v>18</v>
      </c>
      <c r="C57" s="661" t="s">
        <v>411</v>
      </c>
      <c r="D57" s="576">
        <v>941570</v>
      </c>
      <c r="E57" s="575">
        <v>591783</v>
      </c>
      <c r="F57" s="574">
        <f>E57/D57*100</f>
        <v>62.85066431598288</v>
      </c>
      <c r="G57" s="573">
        <v>494680</v>
      </c>
      <c r="H57" s="573">
        <v>82748</v>
      </c>
      <c r="I57" s="573">
        <v>5309</v>
      </c>
      <c r="J57" s="573">
        <v>6153</v>
      </c>
      <c r="K57" s="572">
        <v>2893</v>
      </c>
    </row>
    <row r="58" spans="1:11" s="553" customFormat="1" ht="13.5">
      <c r="A58" s="524"/>
      <c r="B58" s="14">
        <v>19</v>
      </c>
      <c r="C58" s="565" t="s">
        <v>410</v>
      </c>
      <c r="D58" s="564">
        <v>927112</v>
      </c>
      <c r="E58" s="564">
        <v>576543</v>
      </c>
      <c r="F58" s="563">
        <f>E58/D58*100</f>
        <v>62.18698495974596</v>
      </c>
      <c r="G58" s="561">
        <v>492582</v>
      </c>
      <c r="H58" s="562">
        <v>71357</v>
      </c>
      <c r="I58" s="561">
        <v>4953</v>
      </c>
      <c r="J58" s="561">
        <v>5530</v>
      </c>
      <c r="K58" s="560">
        <v>2121</v>
      </c>
    </row>
    <row r="59" spans="1:11" s="553" customFormat="1" ht="13.5">
      <c r="A59" s="524"/>
      <c r="B59" s="14">
        <v>20</v>
      </c>
      <c r="C59" s="565" t="s">
        <v>409</v>
      </c>
      <c r="D59" s="564">
        <v>904813</v>
      </c>
      <c r="E59" s="564">
        <v>531684</v>
      </c>
      <c r="F59" s="563">
        <f>E59/D59*100</f>
        <v>58.761755191404184</v>
      </c>
      <c r="G59" s="561">
        <v>446148</v>
      </c>
      <c r="H59" s="562">
        <v>72425</v>
      </c>
      <c r="I59" s="561">
        <v>5059</v>
      </c>
      <c r="J59" s="561">
        <v>5522</v>
      </c>
      <c r="K59" s="560">
        <v>2530</v>
      </c>
    </row>
    <row r="60" spans="1:11" s="553" customFormat="1" ht="13.5">
      <c r="A60" s="524"/>
      <c r="B60" s="14">
        <v>21</v>
      </c>
      <c r="C60" s="565" t="s">
        <v>408</v>
      </c>
      <c r="D60" s="564">
        <v>867935</v>
      </c>
      <c r="E60" s="564">
        <v>527918</v>
      </c>
      <c r="F60" s="563">
        <f>E60/D60*100</f>
        <v>60.82460092057585</v>
      </c>
      <c r="G60" s="561">
        <v>443782</v>
      </c>
      <c r="H60" s="562">
        <v>72045</v>
      </c>
      <c r="I60" s="561">
        <v>4848</v>
      </c>
      <c r="J60" s="561">
        <v>5072</v>
      </c>
      <c r="K60" s="560">
        <v>2170</v>
      </c>
    </row>
    <row r="61" spans="1:11" s="553" customFormat="1" ht="13.5">
      <c r="A61" s="524"/>
      <c r="B61" s="14">
        <v>22</v>
      </c>
      <c r="C61" s="565">
        <v>2010</v>
      </c>
      <c r="D61" s="564">
        <v>848926</v>
      </c>
      <c r="E61" s="564">
        <v>515050</v>
      </c>
      <c r="F61" s="563">
        <f>E61/D61*100</f>
        <v>60.670776958180106</v>
      </c>
      <c r="G61" s="561">
        <v>433557</v>
      </c>
      <c r="H61" s="562">
        <v>69454</v>
      </c>
      <c r="I61" s="561">
        <v>4760</v>
      </c>
      <c r="J61" s="561">
        <v>5429</v>
      </c>
      <c r="K61" s="560">
        <v>1850</v>
      </c>
    </row>
    <row r="62" spans="1:11" s="553" customFormat="1" ht="13.5">
      <c r="A62" s="532"/>
      <c r="B62" s="571"/>
      <c r="C62" s="570"/>
      <c r="D62" s="569"/>
      <c r="E62" s="569"/>
      <c r="F62" s="568"/>
      <c r="G62" s="567">
        <f>G61/$E61*100</f>
        <v>84.17765265508204</v>
      </c>
      <c r="H62" s="567">
        <f>H61/$E61*100</f>
        <v>13.484904378215706</v>
      </c>
      <c r="I62" s="567">
        <f>I61/$E61*100</f>
        <v>0.9241821182409475</v>
      </c>
      <c r="J62" s="567">
        <f>J61/$E61*100</f>
        <v>1.054072420153383</v>
      </c>
      <c r="K62" s="566">
        <f>K61/$E61*100</f>
        <v>0.35918842830793124</v>
      </c>
    </row>
    <row r="63" spans="1:11" s="553" customFormat="1" ht="13.5">
      <c r="A63" s="524"/>
      <c r="B63" s="14">
        <v>23</v>
      </c>
      <c r="C63" s="565">
        <v>2011</v>
      </c>
      <c r="D63" s="564">
        <v>825854</v>
      </c>
      <c r="E63" s="564">
        <v>496755</v>
      </c>
      <c r="F63" s="563">
        <f>E63/D63*100</f>
        <v>60.15046243040537</v>
      </c>
      <c r="G63" s="561">
        <v>418788</v>
      </c>
      <c r="H63" s="562">
        <v>66188</v>
      </c>
      <c r="I63" s="561">
        <v>4490</v>
      </c>
      <c r="J63" s="561">
        <v>4951</v>
      </c>
      <c r="K63" s="560">
        <v>2337</v>
      </c>
    </row>
    <row r="64" spans="1:11" s="553" customFormat="1" ht="13.5">
      <c r="A64" s="524"/>
      <c r="B64" s="14">
        <v>24</v>
      </c>
      <c r="C64" s="565">
        <v>2012</v>
      </c>
      <c r="D64" s="564">
        <v>807060</v>
      </c>
      <c r="E64" s="564">
        <v>474101</v>
      </c>
      <c r="F64" s="563">
        <f>E64/D64*100</f>
        <v>58.7442073699601</v>
      </c>
      <c r="G64" s="561">
        <v>398767</v>
      </c>
      <c r="H64" s="562">
        <v>64316</v>
      </c>
      <c r="I64" s="561">
        <v>4013</v>
      </c>
      <c r="J64" s="561">
        <v>4744</v>
      </c>
      <c r="K64" s="560">
        <v>2261</v>
      </c>
    </row>
    <row r="65" spans="1:11" s="553" customFormat="1" ht="13.5">
      <c r="A65" s="524"/>
      <c r="B65" s="14">
        <v>25</v>
      </c>
      <c r="C65" s="565">
        <v>2013</v>
      </c>
      <c r="D65" s="564">
        <v>793363</v>
      </c>
      <c r="E65" s="564">
        <v>464610</v>
      </c>
      <c r="F65" s="563">
        <f>E65/D65*100</f>
        <v>58.56209578717434</v>
      </c>
      <c r="G65" s="561">
        <v>389277</v>
      </c>
      <c r="H65" s="562">
        <v>63852</v>
      </c>
      <c r="I65" s="561">
        <v>3941</v>
      </c>
      <c r="J65" s="561">
        <v>5284</v>
      </c>
      <c r="K65" s="560">
        <v>2256</v>
      </c>
    </row>
    <row r="66" spans="1:11" s="553" customFormat="1" ht="14.25" thickBot="1">
      <c r="A66" s="518"/>
      <c r="B66" s="559"/>
      <c r="C66" s="558"/>
      <c r="D66" s="557"/>
      <c r="E66" s="557"/>
      <c r="F66" s="556"/>
      <c r="G66" s="555">
        <f>G65/$E65*100</f>
        <v>83.78575579518306</v>
      </c>
      <c r="H66" s="555">
        <f>H65/$E65*100</f>
        <v>13.743139407244787</v>
      </c>
      <c r="I66" s="555">
        <v>0.9</v>
      </c>
      <c r="J66" s="555">
        <f>J65/$E65*100</f>
        <v>1.1372979488172876</v>
      </c>
      <c r="K66" s="554">
        <f>K65/$E65*100</f>
        <v>0.48556854135726735</v>
      </c>
    </row>
    <row r="67" spans="1:11" ht="13.5">
      <c r="A67" s="510"/>
      <c r="B67" s="510"/>
      <c r="C67" s="549"/>
      <c r="D67" s="9"/>
      <c r="E67" s="9"/>
      <c r="F67" s="10"/>
      <c r="G67" s="9"/>
      <c r="H67" s="9"/>
      <c r="I67" s="9"/>
      <c r="J67" s="9"/>
      <c r="K67" s="9"/>
    </row>
    <row r="68" spans="1:13" s="194" customFormat="1" ht="13.5" customHeight="1">
      <c r="A68" s="821" t="s">
        <v>407</v>
      </c>
      <c r="B68" s="821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</row>
    <row r="69" spans="1:13" s="194" customFormat="1" ht="13.5" customHeight="1">
      <c r="A69" s="698" t="s">
        <v>406</v>
      </c>
      <c r="B69" s="698"/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698"/>
    </row>
    <row r="70" spans="1:13" s="194" customFormat="1" ht="13.5" customHeight="1">
      <c r="A70" s="698" t="s">
        <v>405</v>
      </c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</row>
    <row r="71" spans="3:13" s="194" customFormat="1" ht="13.5" customHeight="1">
      <c r="C71" s="768" t="s">
        <v>404</v>
      </c>
      <c r="D71" s="768"/>
      <c r="E71" s="768"/>
      <c r="F71" s="768"/>
      <c r="G71" s="768"/>
      <c r="H71" s="768"/>
      <c r="I71" s="768"/>
      <c r="J71" s="768"/>
      <c r="K71" s="768"/>
      <c r="L71" s="768"/>
      <c r="M71" s="768"/>
    </row>
    <row r="72" spans="3:13" s="194" customFormat="1" ht="13.5" customHeight="1">
      <c r="C72" s="768" t="s">
        <v>403</v>
      </c>
      <c r="D72" s="768"/>
      <c r="E72" s="768"/>
      <c r="F72" s="768"/>
      <c r="G72" s="768"/>
      <c r="H72" s="768"/>
      <c r="I72" s="768"/>
      <c r="J72" s="768"/>
      <c r="K72" s="768"/>
      <c r="L72" s="768"/>
      <c r="M72" s="768"/>
    </row>
    <row r="73" spans="1:13" s="194" customFormat="1" ht="13.5" customHeight="1">
      <c r="A73" s="768" t="s">
        <v>402</v>
      </c>
      <c r="B73" s="768"/>
      <c r="C73" s="768"/>
      <c r="D73" s="768"/>
      <c r="E73" s="768"/>
      <c r="F73" s="768"/>
      <c r="G73" s="768"/>
      <c r="H73" s="768"/>
      <c r="I73" s="768"/>
      <c r="J73" s="768"/>
      <c r="K73" s="768"/>
      <c r="L73" s="768"/>
      <c r="M73" s="768"/>
    </row>
    <row r="74" spans="1:13" s="194" customFormat="1" ht="13.5" customHeight="1">
      <c r="A74" s="768" t="s">
        <v>401</v>
      </c>
      <c r="B74" s="768"/>
      <c r="C74" s="768"/>
      <c r="D74" s="768"/>
      <c r="E74" s="768"/>
      <c r="F74" s="768"/>
      <c r="G74" s="768"/>
      <c r="H74" s="768"/>
      <c r="I74" s="768"/>
      <c r="J74" s="768"/>
      <c r="K74" s="768"/>
      <c r="L74" s="768"/>
      <c r="M74" s="768"/>
    </row>
    <row r="75" spans="2:13" s="194" customFormat="1" ht="13.5" customHeight="1">
      <c r="B75" s="768" t="s">
        <v>400</v>
      </c>
      <c r="C75" s="768"/>
      <c r="D75" s="768"/>
      <c r="E75" s="768"/>
      <c r="F75" s="768"/>
      <c r="G75" s="768"/>
      <c r="H75" s="768"/>
      <c r="I75" s="768"/>
      <c r="J75" s="768"/>
      <c r="K75" s="768"/>
      <c r="L75" s="768"/>
      <c r="M75" s="768"/>
    </row>
    <row r="76" spans="2:13" s="194" customFormat="1" ht="13.5" customHeight="1">
      <c r="B76" s="768" t="s">
        <v>399</v>
      </c>
      <c r="C76" s="768"/>
      <c r="D76" s="768"/>
      <c r="E76" s="768"/>
      <c r="F76" s="768"/>
      <c r="G76" s="768"/>
      <c r="H76" s="768"/>
      <c r="I76" s="768"/>
      <c r="J76" s="768"/>
      <c r="K76" s="768"/>
      <c r="L76" s="768"/>
      <c r="M76" s="768"/>
    </row>
    <row r="77" spans="7:11" ht="13.5">
      <c r="G77" s="551"/>
      <c r="H77" s="551"/>
      <c r="I77" s="551"/>
      <c r="J77" s="551"/>
      <c r="K77" s="551"/>
    </row>
    <row r="78" spans="7:11" ht="13.5">
      <c r="G78" s="551"/>
      <c r="H78" s="551"/>
      <c r="I78" s="551"/>
      <c r="J78" s="551"/>
      <c r="K78" s="551"/>
    </row>
    <row r="79" spans="7:11" ht="13.5">
      <c r="G79" s="552"/>
      <c r="H79" s="552"/>
      <c r="I79" s="552"/>
      <c r="J79" s="552"/>
      <c r="K79" s="552"/>
    </row>
  </sheetData>
  <sheetProtection/>
  <mergeCells count="14">
    <mergeCell ref="A1:K1"/>
    <mergeCell ref="A3:C4"/>
    <mergeCell ref="D3:D4"/>
    <mergeCell ref="G3:K3"/>
    <mergeCell ref="E3:F3"/>
    <mergeCell ref="A68:M68"/>
    <mergeCell ref="A74:M74"/>
    <mergeCell ref="A69:M69"/>
    <mergeCell ref="B75:M75"/>
    <mergeCell ref="B76:M76"/>
    <mergeCell ref="C72:M72"/>
    <mergeCell ref="C71:M71"/>
    <mergeCell ref="A70:M70"/>
    <mergeCell ref="A73:M73"/>
  </mergeCells>
  <printOptions/>
  <pageMargins left="1.1811023622047245" right="0.4724409448818898" top="0.7086614173228347" bottom="0.708661417322834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00390625" style="5" customWidth="1"/>
    <col min="2" max="2" width="4.00390625" style="5" customWidth="1"/>
    <col min="3" max="3" width="2.7109375" style="5" customWidth="1"/>
    <col min="4" max="4" width="5.421875" style="5" customWidth="1"/>
    <col min="5" max="5" width="14.140625" style="5" customWidth="1"/>
    <col min="6" max="6" width="11.57421875" style="5" customWidth="1"/>
    <col min="7" max="7" width="8.00390625" style="5" customWidth="1"/>
    <col min="8" max="8" width="11.57421875" style="5" customWidth="1"/>
    <col min="9" max="9" width="8.00390625" style="5" customWidth="1"/>
    <col min="10" max="10" width="10.00390625" style="5" customWidth="1"/>
    <col min="11" max="16384" width="9.00390625" style="5" customWidth="1"/>
  </cols>
  <sheetData>
    <row r="1" spans="1:10" ht="18.75">
      <c r="A1" s="664" t="s">
        <v>213</v>
      </c>
      <c r="B1" s="664"/>
      <c r="C1" s="664"/>
      <c r="D1" s="664"/>
      <c r="E1" s="664"/>
      <c r="F1" s="664"/>
      <c r="G1" s="664"/>
      <c r="H1" s="664"/>
      <c r="I1" s="664"/>
      <c r="J1" s="664"/>
    </row>
    <row r="2" spans="2:9" ht="14.25" thickBot="1">
      <c r="B2" s="7"/>
      <c r="C2" s="7"/>
      <c r="D2" s="7"/>
      <c r="E2" s="7"/>
      <c r="F2" s="7"/>
      <c r="G2" s="7"/>
      <c r="H2" s="7"/>
      <c r="I2" s="7"/>
    </row>
    <row r="3" spans="2:9" ht="18.75" customHeight="1">
      <c r="B3" s="667" t="s">
        <v>212</v>
      </c>
      <c r="C3" s="668"/>
      <c r="D3" s="668"/>
      <c r="E3" s="665" t="s">
        <v>211</v>
      </c>
      <c r="F3" s="665" t="s">
        <v>210</v>
      </c>
      <c r="G3" s="665"/>
      <c r="H3" s="665" t="s">
        <v>209</v>
      </c>
      <c r="I3" s="666"/>
    </row>
    <row r="4" spans="2:9" ht="21" customHeight="1">
      <c r="B4" s="669"/>
      <c r="C4" s="670"/>
      <c r="D4" s="670"/>
      <c r="E4" s="670"/>
      <c r="F4" s="58" t="s">
        <v>208</v>
      </c>
      <c r="G4" s="59" t="s">
        <v>207</v>
      </c>
      <c r="H4" s="58" t="s">
        <v>208</v>
      </c>
      <c r="I4" s="57" t="s">
        <v>207</v>
      </c>
    </row>
    <row r="5" spans="2:9" ht="21" customHeight="1">
      <c r="B5" s="56" t="s">
        <v>206</v>
      </c>
      <c r="C5" s="51">
        <v>30</v>
      </c>
      <c r="D5" s="51">
        <v>1955</v>
      </c>
      <c r="E5" s="38">
        <v>6000</v>
      </c>
      <c r="F5" s="55"/>
      <c r="G5" s="26">
        <f>E5/E$5*100</f>
        <v>100</v>
      </c>
      <c r="H5" s="37"/>
      <c r="I5" s="47">
        <f aca="true" t="shared" si="0" ref="I5:I32">E5/E$5*100</f>
        <v>100</v>
      </c>
    </row>
    <row r="6" spans="2:9" ht="21" customHeight="1">
      <c r="B6" s="52"/>
      <c r="C6" s="51">
        <v>35</v>
      </c>
      <c r="D6" s="51">
        <v>1960</v>
      </c>
      <c r="E6" s="38">
        <v>5000</v>
      </c>
      <c r="F6" s="37">
        <f aca="true" t="shared" si="1" ref="F6:F23">E5-E6</f>
        <v>1000</v>
      </c>
      <c r="G6" s="26">
        <f aca="true" t="shared" si="2" ref="G6:G23">E6/E5*100</f>
        <v>83.33333333333334</v>
      </c>
      <c r="H6" s="37">
        <f aca="true" t="shared" si="3" ref="H6:H32">E$5-E6</f>
        <v>1000</v>
      </c>
      <c r="I6" s="47">
        <f t="shared" si="0"/>
        <v>83.33333333333334</v>
      </c>
    </row>
    <row r="7" spans="2:9" ht="21" customHeight="1">
      <c r="B7" s="50"/>
      <c r="C7" s="49">
        <v>40</v>
      </c>
      <c r="D7" s="49">
        <v>1965</v>
      </c>
      <c r="E7" s="38">
        <v>4441</v>
      </c>
      <c r="F7" s="37">
        <f t="shared" si="1"/>
        <v>559</v>
      </c>
      <c r="G7" s="26">
        <f t="shared" si="2"/>
        <v>88.82</v>
      </c>
      <c r="H7" s="37">
        <f t="shared" si="3"/>
        <v>1559</v>
      </c>
      <c r="I7" s="47">
        <f t="shared" si="0"/>
        <v>74.01666666666667</v>
      </c>
    </row>
    <row r="8" spans="2:9" ht="21" customHeight="1">
      <c r="B8" s="50"/>
      <c r="C8" s="49">
        <v>43</v>
      </c>
      <c r="D8" s="48">
        <v>1968</v>
      </c>
      <c r="E8" s="38">
        <v>4132</v>
      </c>
      <c r="F8" s="37">
        <f t="shared" si="1"/>
        <v>309</v>
      </c>
      <c r="G8" s="26">
        <f t="shared" si="2"/>
        <v>93.0421076334159</v>
      </c>
      <c r="H8" s="37">
        <f t="shared" si="3"/>
        <v>1868</v>
      </c>
      <c r="I8" s="47">
        <f t="shared" si="0"/>
        <v>68.86666666666666</v>
      </c>
    </row>
    <row r="9" spans="2:9" ht="21" customHeight="1">
      <c r="B9" s="50"/>
      <c r="C9" s="49">
        <v>46</v>
      </c>
      <c r="D9" s="48">
        <v>1971</v>
      </c>
      <c r="E9" s="54">
        <v>3568</v>
      </c>
      <c r="F9" s="37">
        <f t="shared" si="1"/>
        <v>564</v>
      </c>
      <c r="G9" s="26">
        <f t="shared" si="2"/>
        <v>86.35043562439496</v>
      </c>
      <c r="H9" s="37">
        <f t="shared" si="3"/>
        <v>2432</v>
      </c>
      <c r="I9" s="47">
        <f t="shared" si="0"/>
        <v>59.46666666666667</v>
      </c>
    </row>
    <row r="10" spans="2:9" ht="21" customHeight="1">
      <c r="B10" s="50"/>
      <c r="C10" s="49">
        <v>49</v>
      </c>
      <c r="D10" s="48">
        <v>1974</v>
      </c>
      <c r="E10" s="38">
        <v>3298</v>
      </c>
      <c r="F10" s="37">
        <f t="shared" si="1"/>
        <v>270</v>
      </c>
      <c r="G10" s="26">
        <f t="shared" si="2"/>
        <v>92.43273542600897</v>
      </c>
      <c r="H10" s="37">
        <f t="shared" si="3"/>
        <v>2702</v>
      </c>
      <c r="I10" s="47">
        <f t="shared" si="0"/>
        <v>54.96666666666666</v>
      </c>
    </row>
    <row r="11" spans="2:9" ht="21" customHeight="1">
      <c r="B11" s="52"/>
      <c r="C11" s="51">
        <v>52</v>
      </c>
      <c r="D11" s="51">
        <v>1977</v>
      </c>
      <c r="E11" s="54">
        <v>3135</v>
      </c>
      <c r="F11" s="37">
        <f t="shared" si="1"/>
        <v>163</v>
      </c>
      <c r="G11" s="26">
        <f t="shared" si="2"/>
        <v>95.05761067313523</v>
      </c>
      <c r="H11" s="37">
        <f t="shared" si="3"/>
        <v>2865</v>
      </c>
      <c r="I11" s="47">
        <f t="shared" si="0"/>
        <v>52.25</v>
      </c>
    </row>
    <row r="12" spans="2:9" ht="21" customHeight="1">
      <c r="B12" s="46"/>
      <c r="C12" s="45">
        <v>55</v>
      </c>
      <c r="D12" s="45">
        <v>1980</v>
      </c>
      <c r="E12" s="38">
        <v>2927</v>
      </c>
      <c r="F12" s="37">
        <f t="shared" si="1"/>
        <v>208</v>
      </c>
      <c r="G12" s="26">
        <f t="shared" si="2"/>
        <v>93.36523125996811</v>
      </c>
      <c r="H12" s="37">
        <f t="shared" si="3"/>
        <v>3073</v>
      </c>
      <c r="I12" s="47">
        <f t="shared" si="0"/>
        <v>48.78333333333333</v>
      </c>
    </row>
    <row r="13" spans="2:9" ht="21" customHeight="1">
      <c r="B13" s="50"/>
      <c r="C13" s="49">
        <v>58</v>
      </c>
      <c r="D13" s="48">
        <v>1983</v>
      </c>
      <c r="E13" s="38">
        <v>2697</v>
      </c>
      <c r="F13" s="37">
        <f t="shared" si="1"/>
        <v>230</v>
      </c>
      <c r="G13" s="26">
        <f t="shared" si="2"/>
        <v>92.14212504270584</v>
      </c>
      <c r="H13" s="37">
        <f t="shared" si="3"/>
        <v>3303</v>
      </c>
      <c r="I13" s="47">
        <f t="shared" si="0"/>
        <v>44.95</v>
      </c>
    </row>
    <row r="14" spans="2:9" ht="21" customHeight="1">
      <c r="B14" s="46"/>
      <c r="C14" s="45">
        <v>61</v>
      </c>
      <c r="D14" s="45">
        <v>1986</v>
      </c>
      <c r="E14" s="38">
        <v>2508</v>
      </c>
      <c r="F14" s="37">
        <f t="shared" si="1"/>
        <v>189</v>
      </c>
      <c r="G14" s="26">
        <f t="shared" si="2"/>
        <v>92.99221357063404</v>
      </c>
      <c r="H14" s="37">
        <f t="shared" si="3"/>
        <v>3492</v>
      </c>
      <c r="I14" s="47">
        <f t="shared" si="0"/>
        <v>41.8</v>
      </c>
    </row>
    <row r="15" spans="2:9" ht="21" customHeight="1">
      <c r="B15" s="53" t="s">
        <v>205</v>
      </c>
      <c r="C15" s="49" t="s">
        <v>204</v>
      </c>
      <c r="D15" s="48">
        <v>1989</v>
      </c>
      <c r="E15" s="38">
        <v>2307</v>
      </c>
      <c r="F15" s="37">
        <f t="shared" si="1"/>
        <v>201</v>
      </c>
      <c r="G15" s="26">
        <f t="shared" si="2"/>
        <v>91.98564593301435</v>
      </c>
      <c r="H15" s="37">
        <f t="shared" si="3"/>
        <v>3693</v>
      </c>
      <c r="I15" s="47">
        <f t="shared" si="0"/>
        <v>38.45</v>
      </c>
    </row>
    <row r="16" spans="2:9" ht="21" customHeight="1">
      <c r="B16" s="52"/>
      <c r="C16" s="51">
        <v>4</v>
      </c>
      <c r="D16" s="51">
        <v>1992</v>
      </c>
      <c r="E16" s="38">
        <v>2120</v>
      </c>
      <c r="F16" s="37">
        <f t="shared" si="1"/>
        <v>187</v>
      </c>
      <c r="G16" s="26">
        <f t="shared" si="2"/>
        <v>91.89423493714781</v>
      </c>
      <c r="H16" s="37">
        <f t="shared" si="3"/>
        <v>3880</v>
      </c>
      <c r="I16" s="47">
        <f t="shared" si="0"/>
        <v>35.333333333333336</v>
      </c>
    </row>
    <row r="17" spans="2:9" ht="21" customHeight="1">
      <c r="B17" s="50"/>
      <c r="C17" s="49">
        <v>7</v>
      </c>
      <c r="D17" s="48">
        <v>1995</v>
      </c>
      <c r="E17" s="38">
        <v>1883</v>
      </c>
      <c r="F17" s="37">
        <f t="shared" si="1"/>
        <v>237</v>
      </c>
      <c r="G17" s="26">
        <f t="shared" si="2"/>
        <v>88.82075471698113</v>
      </c>
      <c r="H17" s="37">
        <f t="shared" si="3"/>
        <v>4117</v>
      </c>
      <c r="I17" s="47">
        <f t="shared" si="0"/>
        <v>31.383333333333336</v>
      </c>
    </row>
    <row r="18" spans="2:9" ht="21" customHeight="1">
      <c r="B18" s="50"/>
      <c r="C18" s="49">
        <v>11</v>
      </c>
      <c r="D18" s="48">
        <v>1999</v>
      </c>
      <c r="E18" s="38">
        <v>1766</v>
      </c>
      <c r="F18" s="37">
        <f t="shared" si="1"/>
        <v>117</v>
      </c>
      <c r="G18" s="26">
        <f t="shared" si="2"/>
        <v>93.78651088688264</v>
      </c>
      <c r="H18" s="37">
        <f t="shared" si="3"/>
        <v>4234</v>
      </c>
      <c r="I18" s="47">
        <f t="shared" si="0"/>
        <v>29.433333333333334</v>
      </c>
    </row>
    <row r="19" spans="2:9" ht="21" customHeight="1">
      <c r="B19" s="46"/>
      <c r="C19" s="45">
        <v>12</v>
      </c>
      <c r="D19" s="44">
        <v>2000</v>
      </c>
      <c r="E19" s="43">
        <v>1611</v>
      </c>
      <c r="F19" s="37">
        <f t="shared" si="1"/>
        <v>155</v>
      </c>
      <c r="G19" s="18">
        <f t="shared" si="2"/>
        <v>91.22310305775765</v>
      </c>
      <c r="H19" s="40">
        <f t="shared" si="3"/>
        <v>4389</v>
      </c>
      <c r="I19" s="42">
        <f t="shared" si="0"/>
        <v>26.85</v>
      </c>
    </row>
    <row r="20" spans="2:9" ht="21" customHeight="1">
      <c r="B20" s="41"/>
      <c r="C20" s="22">
        <v>13</v>
      </c>
      <c r="D20" s="21" t="s">
        <v>203</v>
      </c>
      <c r="E20" s="38">
        <v>1607</v>
      </c>
      <c r="F20" s="37">
        <f t="shared" si="1"/>
        <v>4</v>
      </c>
      <c r="G20" s="26">
        <f t="shared" si="2"/>
        <v>99.75170701427685</v>
      </c>
      <c r="H20" s="25">
        <f t="shared" si="3"/>
        <v>4393</v>
      </c>
      <c r="I20" s="24">
        <f t="shared" si="0"/>
        <v>26.78333333333333</v>
      </c>
    </row>
    <row r="21" spans="2:9" s="36" customFormat="1" ht="21" customHeight="1">
      <c r="B21" s="34"/>
      <c r="C21" s="22">
        <v>14</v>
      </c>
      <c r="D21" s="21" t="s">
        <v>202</v>
      </c>
      <c r="E21" s="20">
        <v>1604</v>
      </c>
      <c r="F21" s="40">
        <f t="shared" si="1"/>
        <v>3</v>
      </c>
      <c r="G21" s="18">
        <f t="shared" si="2"/>
        <v>99.81331673926572</v>
      </c>
      <c r="H21" s="17">
        <f t="shared" si="3"/>
        <v>4396</v>
      </c>
      <c r="I21" s="16">
        <f t="shared" si="0"/>
        <v>26.73333333333333</v>
      </c>
    </row>
    <row r="22" spans="2:9" s="36" customFormat="1" ht="21" customHeight="1">
      <c r="B22" s="34"/>
      <c r="C22" s="22">
        <v>15</v>
      </c>
      <c r="D22" s="21" t="s">
        <v>201</v>
      </c>
      <c r="E22" s="20">
        <v>1509</v>
      </c>
      <c r="F22" s="40">
        <f t="shared" si="1"/>
        <v>95</v>
      </c>
      <c r="G22" s="18">
        <f t="shared" si="2"/>
        <v>94.07730673316709</v>
      </c>
      <c r="H22" s="17">
        <f t="shared" si="3"/>
        <v>4491</v>
      </c>
      <c r="I22" s="16">
        <f t="shared" si="0"/>
        <v>25.15</v>
      </c>
    </row>
    <row r="23" spans="2:9" s="36" customFormat="1" ht="21" customHeight="1">
      <c r="B23" s="39"/>
      <c r="C23" s="30">
        <v>16</v>
      </c>
      <c r="D23" s="21" t="s">
        <v>200</v>
      </c>
      <c r="E23" s="38">
        <v>1429</v>
      </c>
      <c r="F23" s="37">
        <f t="shared" si="1"/>
        <v>80</v>
      </c>
      <c r="G23" s="26">
        <f t="shared" si="2"/>
        <v>94.69847581179589</v>
      </c>
      <c r="H23" s="25">
        <f t="shared" si="3"/>
        <v>4571</v>
      </c>
      <c r="I23" s="24">
        <f t="shared" si="0"/>
        <v>23.816666666666666</v>
      </c>
    </row>
    <row r="24" spans="2:9" s="32" customFormat="1" ht="21" customHeight="1">
      <c r="B24" s="34"/>
      <c r="C24" s="22">
        <v>17</v>
      </c>
      <c r="D24" s="21" t="s">
        <v>199</v>
      </c>
      <c r="E24" s="20">
        <v>1626</v>
      </c>
      <c r="F24" s="35" t="s">
        <v>198</v>
      </c>
      <c r="G24" s="35" t="s">
        <v>198</v>
      </c>
      <c r="H24" s="17">
        <f t="shared" si="3"/>
        <v>4374</v>
      </c>
      <c r="I24" s="16">
        <f t="shared" si="0"/>
        <v>27.1</v>
      </c>
    </row>
    <row r="25" spans="2:9" s="32" customFormat="1" ht="21" customHeight="1">
      <c r="B25" s="34"/>
      <c r="C25" s="22">
        <v>18</v>
      </c>
      <c r="D25" s="21" t="s">
        <v>197</v>
      </c>
      <c r="E25" s="33">
        <v>1611</v>
      </c>
      <c r="F25" s="19">
        <f aca="true" t="shared" si="4" ref="F25:F32">E24-E25</f>
        <v>15</v>
      </c>
      <c r="G25" s="26">
        <f aca="true" t="shared" si="5" ref="G25:G32">E25/E24*100</f>
        <v>99.07749077490774</v>
      </c>
      <c r="H25" s="17">
        <f t="shared" si="3"/>
        <v>4389</v>
      </c>
      <c r="I25" s="16">
        <f t="shared" si="0"/>
        <v>26.85</v>
      </c>
    </row>
    <row r="26" spans="2:9" ht="21" customHeight="1">
      <c r="B26" s="31"/>
      <c r="C26" s="30">
        <v>19</v>
      </c>
      <c r="D26" s="29" t="s">
        <v>196</v>
      </c>
      <c r="E26" s="28">
        <v>1561</v>
      </c>
      <c r="F26" s="19">
        <f t="shared" si="4"/>
        <v>50</v>
      </c>
      <c r="G26" s="26">
        <f t="shared" si="5"/>
        <v>96.89633767846058</v>
      </c>
      <c r="H26" s="25">
        <f t="shared" si="3"/>
        <v>4439</v>
      </c>
      <c r="I26" s="24">
        <f t="shared" si="0"/>
        <v>26.016666666666666</v>
      </c>
    </row>
    <row r="27" spans="2:9" ht="21" customHeight="1">
      <c r="B27" s="31"/>
      <c r="C27" s="30">
        <v>20</v>
      </c>
      <c r="D27" s="29" t="s">
        <v>195</v>
      </c>
      <c r="E27" s="28">
        <v>1537</v>
      </c>
      <c r="F27" s="19">
        <f t="shared" si="4"/>
        <v>24</v>
      </c>
      <c r="G27" s="26">
        <f t="shared" si="5"/>
        <v>98.46252402306213</v>
      </c>
      <c r="H27" s="25">
        <f t="shared" si="3"/>
        <v>4463</v>
      </c>
      <c r="I27" s="24">
        <f t="shared" si="0"/>
        <v>25.616666666666667</v>
      </c>
    </row>
    <row r="28" spans="2:9" ht="21" customHeight="1">
      <c r="B28" s="31"/>
      <c r="C28" s="30">
        <v>21</v>
      </c>
      <c r="D28" s="29" t="s">
        <v>194</v>
      </c>
      <c r="E28" s="28">
        <v>1523</v>
      </c>
      <c r="F28" s="19">
        <f t="shared" si="4"/>
        <v>14</v>
      </c>
      <c r="G28" s="26">
        <f t="shared" si="5"/>
        <v>99.08913467794405</v>
      </c>
      <c r="H28" s="25">
        <f t="shared" si="3"/>
        <v>4477</v>
      </c>
      <c r="I28" s="24">
        <f t="shared" si="0"/>
        <v>25.383333333333336</v>
      </c>
    </row>
    <row r="29" spans="2:9" ht="21" customHeight="1">
      <c r="B29" s="31"/>
      <c r="C29" s="30">
        <v>22</v>
      </c>
      <c r="D29" s="29" t="s">
        <v>193</v>
      </c>
      <c r="E29" s="28">
        <v>1447</v>
      </c>
      <c r="F29" s="27">
        <f t="shared" si="4"/>
        <v>76</v>
      </c>
      <c r="G29" s="26">
        <f t="shared" si="5"/>
        <v>95.00984898227183</v>
      </c>
      <c r="H29" s="25">
        <f t="shared" si="3"/>
        <v>4553</v>
      </c>
      <c r="I29" s="24">
        <f t="shared" si="0"/>
        <v>24.116666666666667</v>
      </c>
    </row>
    <row r="30" spans="2:9" ht="21" customHeight="1">
      <c r="B30" s="23"/>
      <c r="C30" s="22">
        <v>23</v>
      </c>
      <c r="D30" s="21" t="s">
        <v>192</v>
      </c>
      <c r="E30" s="20">
        <v>1403</v>
      </c>
      <c r="F30" s="19">
        <f t="shared" si="4"/>
        <v>44</v>
      </c>
      <c r="G30" s="18">
        <f t="shared" si="5"/>
        <v>96.95922598479612</v>
      </c>
      <c r="H30" s="17">
        <f t="shared" si="3"/>
        <v>4597</v>
      </c>
      <c r="I30" s="16">
        <f t="shared" si="0"/>
        <v>23.383333333333333</v>
      </c>
    </row>
    <row r="31" spans="2:9" ht="21" customHeight="1">
      <c r="B31" s="31"/>
      <c r="C31" s="30">
        <v>24</v>
      </c>
      <c r="D31" s="29" t="s">
        <v>191</v>
      </c>
      <c r="E31" s="28">
        <v>1364</v>
      </c>
      <c r="F31" s="27">
        <f t="shared" si="4"/>
        <v>39</v>
      </c>
      <c r="G31" s="26">
        <f t="shared" si="5"/>
        <v>97.22024233784748</v>
      </c>
      <c r="H31" s="25">
        <f t="shared" si="3"/>
        <v>4636</v>
      </c>
      <c r="I31" s="24">
        <f t="shared" si="0"/>
        <v>22.733333333333334</v>
      </c>
    </row>
    <row r="32" spans="2:9" ht="21" customHeight="1" thickBot="1">
      <c r="B32" s="619"/>
      <c r="C32" s="559">
        <v>25</v>
      </c>
      <c r="D32" s="618" t="s">
        <v>190</v>
      </c>
      <c r="E32" s="617">
        <v>1330</v>
      </c>
      <c r="F32" s="616">
        <f t="shared" si="4"/>
        <v>34</v>
      </c>
      <c r="G32" s="615">
        <f t="shared" si="5"/>
        <v>97.50733137829913</v>
      </c>
      <c r="H32" s="614">
        <f t="shared" si="3"/>
        <v>4670</v>
      </c>
      <c r="I32" s="613">
        <f t="shared" si="0"/>
        <v>22.166666666666668</v>
      </c>
    </row>
    <row r="33" spans="2:9" ht="14.25">
      <c r="B33" s="15"/>
      <c r="C33" s="14"/>
      <c r="D33" s="13"/>
      <c r="E33" s="12"/>
      <c r="F33" s="11"/>
      <c r="G33" s="10"/>
      <c r="H33" s="9"/>
      <c r="I33" s="8"/>
    </row>
    <row r="34" spans="2:9" ht="13.5">
      <c r="B34" s="6" t="s">
        <v>189</v>
      </c>
      <c r="C34" s="6" t="s">
        <v>188</v>
      </c>
      <c r="D34" s="7"/>
      <c r="E34" s="7"/>
      <c r="F34" s="7"/>
      <c r="G34" s="7"/>
      <c r="H34" s="7"/>
      <c r="I34" s="7"/>
    </row>
    <row r="35" spans="2:9" ht="13.5">
      <c r="B35" s="6"/>
      <c r="C35" s="6" t="s">
        <v>187</v>
      </c>
      <c r="D35" s="7"/>
      <c r="E35" s="7"/>
      <c r="F35" s="7"/>
      <c r="G35" s="7"/>
      <c r="H35" s="7"/>
      <c r="I35" s="7"/>
    </row>
    <row r="36" spans="2:9" ht="13.5">
      <c r="B36" s="6"/>
      <c r="C36" s="6" t="s">
        <v>186</v>
      </c>
      <c r="D36" s="7"/>
      <c r="E36" s="7"/>
      <c r="F36" s="7"/>
      <c r="G36" s="7"/>
      <c r="H36" s="7"/>
      <c r="I36" s="7"/>
    </row>
    <row r="37" ht="13.5">
      <c r="C37" s="6" t="s">
        <v>185</v>
      </c>
    </row>
    <row r="38" ht="13.5">
      <c r="C38" s="6" t="s">
        <v>184</v>
      </c>
    </row>
    <row r="39" ht="13.5">
      <c r="C39" s="6" t="s">
        <v>183</v>
      </c>
    </row>
    <row r="40" ht="13.5">
      <c r="C40" s="6" t="s">
        <v>182</v>
      </c>
    </row>
    <row r="41" ht="13.5">
      <c r="C41" s="6" t="s">
        <v>181</v>
      </c>
    </row>
    <row r="42" ht="13.5">
      <c r="C42" s="6" t="s">
        <v>180</v>
      </c>
    </row>
  </sheetData>
  <sheetProtection/>
  <mergeCells count="5">
    <mergeCell ref="A1:J1"/>
    <mergeCell ref="H3:I3"/>
    <mergeCell ref="B3:D4"/>
    <mergeCell ref="E3:E4"/>
    <mergeCell ref="F3:G3"/>
  </mergeCells>
  <printOptions/>
  <pageMargins left="0.787" right="0.787" top="0.984" bottom="0.984" header="0.512" footer="0.51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workbookViewId="0" topLeftCell="A1">
      <selection activeCell="A1" sqref="A1:V1"/>
    </sheetView>
  </sheetViews>
  <sheetFormatPr defaultColWidth="9.140625" defaultRowHeight="15"/>
  <cols>
    <col min="1" max="1" width="4.8515625" style="60" customWidth="1"/>
    <col min="2" max="2" width="3.00390625" style="60" customWidth="1"/>
    <col min="3" max="3" width="4.8515625" style="60" customWidth="1"/>
    <col min="4" max="4" width="10.57421875" style="60" customWidth="1"/>
    <col min="5" max="6" width="5.8515625" style="60" customWidth="1"/>
    <col min="7" max="7" width="9.421875" style="60" bestFit="1" customWidth="1"/>
    <col min="8" max="8" width="4.28125" style="60" customWidth="1"/>
    <col min="9" max="9" width="7.00390625" style="60" customWidth="1"/>
    <col min="10" max="10" width="4.28125" style="60" customWidth="1"/>
    <col min="11" max="11" width="6.421875" style="60" customWidth="1"/>
    <col min="12" max="12" width="4.28125" style="60" customWidth="1"/>
    <col min="13" max="13" width="6.57421875" style="60" customWidth="1"/>
    <col min="14" max="14" width="4.28125" style="60" customWidth="1"/>
    <col min="15" max="15" width="6.140625" style="60" customWidth="1"/>
    <col min="16" max="16" width="4.28125" style="60" customWidth="1"/>
    <col min="17" max="17" width="9.00390625" style="60" customWidth="1"/>
    <col min="18" max="18" width="4.28125" style="60" customWidth="1"/>
    <col min="19" max="19" width="9.00390625" style="60" customWidth="1"/>
    <col min="20" max="20" width="4.28125" style="60" customWidth="1"/>
    <col min="21" max="21" width="9.00390625" style="60" customWidth="1"/>
    <col min="22" max="22" width="4.28125" style="60" customWidth="1"/>
    <col min="23" max="23" width="9.00390625" style="60" customWidth="1"/>
    <col min="24" max="24" width="9.28125" style="60" bestFit="1" customWidth="1"/>
    <col min="25" max="16384" width="9.00390625" style="60" customWidth="1"/>
  </cols>
  <sheetData>
    <row r="1" spans="1:22" ht="28.5">
      <c r="A1" s="671" t="s">
        <v>272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</row>
    <row r="2" spans="1:22" ht="12.75" customHeight="1" thickBot="1">
      <c r="A2" s="191"/>
      <c r="B2" s="191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U2" s="675" t="s">
        <v>271</v>
      </c>
      <c r="V2" s="675"/>
    </row>
    <row r="3" spans="1:22" ht="13.5">
      <c r="A3" s="677" t="s">
        <v>212</v>
      </c>
      <c r="B3" s="678"/>
      <c r="C3" s="679"/>
      <c r="D3" s="683" t="s">
        <v>270</v>
      </c>
      <c r="E3" s="189"/>
      <c r="F3" s="188"/>
      <c r="G3" s="672" t="s">
        <v>269</v>
      </c>
      <c r="H3" s="673"/>
      <c r="I3" s="673"/>
      <c r="J3" s="673"/>
      <c r="K3" s="673"/>
      <c r="L3" s="673"/>
      <c r="M3" s="673"/>
      <c r="N3" s="673"/>
      <c r="O3" s="673"/>
      <c r="P3" s="674"/>
      <c r="Q3" s="672" t="s">
        <v>268</v>
      </c>
      <c r="R3" s="673"/>
      <c r="S3" s="673"/>
      <c r="T3" s="673"/>
      <c r="U3" s="673"/>
      <c r="V3" s="674"/>
    </row>
    <row r="4" spans="1:22" ht="21">
      <c r="A4" s="680"/>
      <c r="B4" s="681"/>
      <c r="C4" s="682"/>
      <c r="D4" s="684"/>
      <c r="E4" s="187" t="s">
        <v>267</v>
      </c>
      <c r="F4" s="186" t="s">
        <v>266</v>
      </c>
      <c r="G4" s="178" t="s">
        <v>265</v>
      </c>
      <c r="H4" s="184" t="s">
        <v>257</v>
      </c>
      <c r="I4" s="182" t="s">
        <v>264</v>
      </c>
      <c r="J4" s="184" t="s">
        <v>257</v>
      </c>
      <c r="K4" s="171" t="s">
        <v>263</v>
      </c>
      <c r="L4" s="184" t="s">
        <v>257</v>
      </c>
      <c r="M4" s="185" t="s">
        <v>262</v>
      </c>
      <c r="N4" s="184" t="s">
        <v>257</v>
      </c>
      <c r="O4" s="171" t="s">
        <v>261</v>
      </c>
      <c r="P4" s="183" t="s">
        <v>257</v>
      </c>
      <c r="Q4" s="178" t="s">
        <v>260</v>
      </c>
      <c r="R4" s="181" t="s">
        <v>257</v>
      </c>
      <c r="S4" s="182" t="s">
        <v>259</v>
      </c>
      <c r="T4" s="181" t="s">
        <v>257</v>
      </c>
      <c r="U4" s="180" t="s">
        <v>258</v>
      </c>
      <c r="V4" s="179" t="s">
        <v>257</v>
      </c>
    </row>
    <row r="5" spans="1:22" ht="19.5" customHeight="1">
      <c r="A5" s="178" t="s">
        <v>206</v>
      </c>
      <c r="B5" s="116">
        <v>5</v>
      </c>
      <c r="C5" s="143">
        <v>1930</v>
      </c>
      <c r="D5" s="177">
        <v>682560</v>
      </c>
      <c r="E5" s="176" t="s">
        <v>256</v>
      </c>
      <c r="F5" s="175">
        <f aca="true" t="shared" si="0" ref="F5:F36">D5/D$65*100</f>
        <v>57.00926851636085</v>
      </c>
      <c r="G5" s="173"/>
      <c r="H5" s="172"/>
      <c r="I5" s="171"/>
      <c r="J5" s="172"/>
      <c r="K5" s="171"/>
      <c r="L5" s="172"/>
      <c r="M5" s="171"/>
      <c r="N5" s="172"/>
      <c r="O5" s="171"/>
      <c r="P5" s="174"/>
      <c r="Q5" s="173"/>
      <c r="R5" s="172"/>
      <c r="S5" s="171"/>
      <c r="T5" s="172"/>
      <c r="U5" s="171"/>
      <c r="V5" s="170"/>
    </row>
    <row r="6" spans="1:22" ht="19.5" customHeight="1">
      <c r="A6" s="169"/>
      <c r="B6" s="64">
        <f aca="true" t="shared" si="1" ref="B6:B37">B5+1</f>
        <v>6</v>
      </c>
      <c r="C6" s="147">
        <v>31</v>
      </c>
      <c r="D6" s="168">
        <v>700752</v>
      </c>
      <c r="E6" s="93">
        <f aca="true" t="shared" si="2" ref="E6:E37">D6/D5*100</f>
        <v>102.66526019690576</v>
      </c>
      <c r="F6" s="65">
        <f t="shared" si="0"/>
        <v>58.52871385867454</v>
      </c>
      <c r="G6" s="155"/>
      <c r="H6" s="167"/>
      <c r="I6" s="166"/>
      <c r="J6" s="167"/>
      <c r="K6" s="166"/>
      <c r="L6" s="167"/>
      <c r="M6" s="166"/>
      <c r="N6" s="167"/>
      <c r="O6" s="166"/>
      <c r="P6" s="125"/>
      <c r="Q6" s="155"/>
      <c r="R6" s="167"/>
      <c r="S6" s="166"/>
      <c r="T6" s="167"/>
      <c r="U6" s="166"/>
      <c r="V6" s="165"/>
    </row>
    <row r="7" spans="1:22" ht="19.5" customHeight="1">
      <c r="A7" s="169"/>
      <c r="B7" s="64">
        <f t="shared" si="1"/>
        <v>7</v>
      </c>
      <c r="C7" s="147">
        <f aca="true" t="shared" si="3" ref="C7:C45">C6+1</f>
        <v>32</v>
      </c>
      <c r="D7" s="168">
        <v>694656</v>
      </c>
      <c r="E7" s="93">
        <f t="shared" si="2"/>
        <v>99.13007740256182</v>
      </c>
      <c r="F7" s="65">
        <f t="shared" si="0"/>
        <v>58.019559350828</v>
      </c>
      <c r="G7" s="155"/>
      <c r="H7" s="167"/>
      <c r="I7" s="166"/>
      <c r="J7" s="167"/>
      <c r="K7" s="166"/>
      <c r="L7" s="167"/>
      <c r="M7" s="166"/>
      <c r="N7" s="167"/>
      <c r="O7" s="166"/>
      <c r="P7" s="125"/>
      <c r="Q7" s="155"/>
      <c r="R7" s="167"/>
      <c r="S7" s="166"/>
      <c r="T7" s="167"/>
      <c r="U7" s="166"/>
      <c r="V7" s="165"/>
    </row>
    <row r="8" spans="1:22" ht="19.5" customHeight="1">
      <c r="A8" s="169"/>
      <c r="B8" s="64">
        <f t="shared" si="1"/>
        <v>8</v>
      </c>
      <c r="C8" s="147">
        <f t="shared" si="3"/>
        <v>33</v>
      </c>
      <c r="D8" s="168">
        <v>670464</v>
      </c>
      <c r="E8" s="93">
        <f t="shared" si="2"/>
        <v>96.51741293532339</v>
      </c>
      <c r="F8" s="65">
        <f t="shared" si="0"/>
        <v>55.99897768189369</v>
      </c>
      <c r="G8" s="155"/>
      <c r="H8" s="167"/>
      <c r="I8" s="166"/>
      <c r="J8" s="167"/>
      <c r="K8" s="166"/>
      <c r="L8" s="167"/>
      <c r="M8" s="166"/>
      <c r="N8" s="167"/>
      <c r="O8" s="166"/>
      <c r="P8" s="125"/>
      <c r="Q8" s="155"/>
      <c r="R8" s="167"/>
      <c r="S8" s="166"/>
      <c r="T8" s="167"/>
      <c r="U8" s="166"/>
      <c r="V8" s="165"/>
    </row>
    <row r="9" spans="1:22" ht="19.5" customHeight="1">
      <c r="A9" s="100"/>
      <c r="B9" s="64">
        <f t="shared" si="1"/>
        <v>9</v>
      </c>
      <c r="C9" s="147">
        <f t="shared" si="3"/>
        <v>34</v>
      </c>
      <c r="D9" s="146">
        <v>880200</v>
      </c>
      <c r="E9" s="93">
        <f t="shared" si="2"/>
        <v>131.2822164948454</v>
      </c>
      <c r="F9" s="65">
        <f t="shared" si="0"/>
        <v>73.51669911524381</v>
      </c>
      <c r="G9" s="164"/>
      <c r="H9" s="102"/>
      <c r="I9" s="67"/>
      <c r="J9" s="102"/>
      <c r="K9" s="67"/>
      <c r="L9" s="102"/>
      <c r="M9" s="67"/>
      <c r="N9" s="102"/>
      <c r="O9" s="67"/>
      <c r="P9" s="125"/>
      <c r="Q9" s="164"/>
      <c r="R9" s="102"/>
      <c r="S9" s="67"/>
      <c r="T9" s="102"/>
      <c r="U9" s="67"/>
      <c r="V9" s="125"/>
    </row>
    <row r="10" spans="1:22" ht="19.5" customHeight="1">
      <c r="A10" s="117"/>
      <c r="B10" s="116">
        <f t="shared" si="1"/>
        <v>10</v>
      </c>
      <c r="C10" s="143">
        <f t="shared" si="3"/>
        <v>35</v>
      </c>
      <c r="D10" s="142">
        <v>891000</v>
      </c>
      <c r="E10" s="113">
        <f t="shared" si="2"/>
        <v>101.22699386503066</v>
      </c>
      <c r="F10" s="141">
        <f t="shared" si="0"/>
        <v>74.41874450316092</v>
      </c>
      <c r="G10" s="161"/>
      <c r="H10" s="106"/>
      <c r="I10" s="160"/>
      <c r="J10" s="106"/>
      <c r="K10" s="160"/>
      <c r="L10" s="106"/>
      <c r="M10" s="160"/>
      <c r="N10" s="106"/>
      <c r="O10" s="160"/>
      <c r="P10" s="121"/>
      <c r="Q10" s="161"/>
      <c r="R10" s="106"/>
      <c r="S10" s="160"/>
      <c r="T10" s="106"/>
      <c r="U10" s="160"/>
      <c r="V10" s="121"/>
    </row>
    <row r="11" spans="1:22" ht="19.5" customHeight="1">
      <c r="A11" s="100"/>
      <c r="B11" s="64">
        <f t="shared" si="1"/>
        <v>11</v>
      </c>
      <c r="C11" s="147">
        <f t="shared" si="3"/>
        <v>36</v>
      </c>
      <c r="D11" s="146">
        <v>901800</v>
      </c>
      <c r="E11" s="93">
        <f t="shared" si="2"/>
        <v>101.21212121212122</v>
      </c>
      <c r="F11" s="65">
        <f t="shared" si="0"/>
        <v>75.32078989107802</v>
      </c>
      <c r="G11" s="164"/>
      <c r="H11" s="102"/>
      <c r="I11" s="67"/>
      <c r="J11" s="102"/>
      <c r="K11" s="67"/>
      <c r="L11" s="102"/>
      <c r="M11" s="67"/>
      <c r="N11" s="102"/>
      <c r="O11" s="67"/>
      <c r="P11" s="125"/>
      <c r="Q11" s="164"/>
      <c r="R11" s="102"/>
      <c r="S11" s="67"/>
      <c r="T11" s="102"/>
      <c r="U11" s="67"/>
      <c r="V11" s="125"/>
    </row>
    <row r="12" spans="1:22" ht="19.5" customHeight="1">
      <c r="A12" s="100"/>
      <c r="B12" s="64">
        <f t="shared" si="1"/>
        <v>12</v>
      </c>
      <c r="C12" s="147">
        <f t="shared" si="3"/>
        <v>37</v>
      </c>
      <c r="D12" s="146">
        <v>931680</v>
      </c>
      <c r="E12" s="93">
        <f t="shared" si="2"/>
        <v>103.31337325349301</v>
      </c>
      <c r="F12" s="65">
        <f t="shared" si="0"/>
        <v>77.81644879764866</v>
      </c>
      <c r="G12" s="164"/>
      <c r="H12" s="102"/>
      <c r="I12" s="67"/>
      <c r="J12" s="102"/>
      <c r="K12" s="67"/>
      <c r="L12" s="102"/>
      <c r="M12" s="67"/>
      <c r="N12" s="102"/>
      <c r="O12" s="67"/>
      <c r="P12" s="125"/>
      <c r="Q12" s="164"/>
      <c r="R12" s="102"/>
      <c r="S12" s="67"/>
      <c r="T12" s="102"/>
      <c r="U12" s="67"/>
      <c r="V12" s="125"/>
    </row>
    <row r="13" spans="1:22" ht="19.5" customHeight="1">
      <c r="A13" s="100"/>
      <c r="B13" s="64">
        <f t="shared" si="1"/>
        <v>13</v>
      </c>
      <c r="C13" s="147">
        <f t="shared" si="3"/>
        <v>38</v>
      </c>
      <c r="D13" s="146">
        <v>939420</v>
      </c>
      <c r="E13" s="93">
        <f t="shared" si="2"/>
        <v>100.83075734157651</v>
      </c>
      <c r="F13" s="65">
        <f t="shared" si="0"/>
        <v>78.46291465898926</v>
      </c>
      <c r="G13" s="164"/>
      <c r="H13" s="102"/>
      <c r="I13" s="67"/>
      <c r="J13" s="102"/>
      <c r="K13" s="67"/>
      <c r="L13" s="102"/>
      <c r="M13" s="67"/>
      <c r="N13" s="102"/>
      <c r="O13" s="67"/>
      <c r="P13" s="125"/>
      <c r="Q13" s="164"/>
      <c r="R13" s="102"/>
      <c r="S13" s="67"/>
      <c r="T13" s="102"/>
      <c r="U13" s="67"/>
      <c r="V13" s="125"/>
    </row>
    <row r="14" spans="1:22" ht="19.5" customHeight="1">
      <c r="A14" s="100"/>
      <c r="B14" s="64">
        <f t="shared" si="1"/>
        <v>14</v>
      </c>
      <c r="C14" s="147">
        <f t="shared" si="3"/>
        <v>39</v>
      </c>
      <c r="D14" s="146">
        <v>890640</v>
      </c>
      <c r="E14" s="93">
        <f t="shared" si="2"/>
        <v>94.80743437440123</v>
      </c>
      <c r="F14" s="65">
        <f t="shared" si="0"/>
        <v>74.38867632356369</v>
      </c>
      <c r="G14" s="164"/>
      <c r="H14" s="102"/>
      <c r="I14" s="67"/>
      <c r="J14" s="102"/>
      <c r="K14" s="67"/>
      <c r="L14" s="102"/>
      <c r="M14" s="67"/>
      <c r="N14" s="102"/>
      <c r="O14" s="67"/>
      <c r="P14" s="125"/>
      <c r="Q14" s="164"/>
      <c r="R14" s="102"/>
      <c r="S14" s="67"/>
      <c r="T14" s="102"/>
      <c r="U14" s="67"/>
      <c r="V14" s="125"/>
    </row>
    <row r="15" spans="1:22" ht="19.5" customHeight="1">
      <c r="A15" s="117"/>
      <c r="B15" s="116">
        <f t="shared" si="1"/>
        <v>15</v>
      </c>
      <c r="C15" s="143">
        <f t="shared" si="3"/>
        <v>40</v>
      </c>
      <c r="D15" s="142">
        <v>892260</v>
      </c>
      <c r="E15" s="113">
        <f t="shared" si="2"/>
        <v>100.18189167340338</v>
      </c>
      <c r="F15" s="141">
        <f t="shared" si="0"/>
        <v>74.52398313175125</v>
      </c>
      <c r="G15" s="161"/>
      <c r="H15" s="106"/>
      <c r="I15" s="160"/>
      <c r="J15" s="106"/>
      <c r="K15" s="160"/>
      <c r="L15" s="106"/>
      <c r="M15" s="160"/>
      <c r="N15" s="106"/>
      <c r="O15" s="160"/>
      <c r="P15" s="121"/>
      <c r="Q15" s="161"/>
      <c r="R15" s="106"/>
      <c r="S15" s="160"/>
      <c r="T15" s="106"/>
      <c r="U15" s="160"/>
      <c r="V15" s="121"/>
    </row>
    <row r="16" spans="1:22" ht="19.5" customHeight="1">
      <c r="A16" s="100"/>
      <c r="B16" s="64">
        <f t="shared" si="1"/>
        <v>16</v>
      </c>
      <c r="C16" s="147">
        <f t="shared" si="3"/>
        <v>41</v>
      </c>
      <c r="D16" s="146">
        <v>890460</v>
      </c>
      <c r="E16" s="93">
        <f t="shared" si="2"/>
        <v>99.7982650796853</v>
      </c>
      <c r="F16" s="65">
        <f t="shared" si="0"/>
        <v>74.37364223376505</v>
      </c>
      <c r="G16" s="164"/>
      <c r="H16" s="102"/>
      <c r="I16" s="67"/>
      <c r="J16" s="102"/>
      <c r="K16" s="67"/>
      <c r="L16" s="102"/>
      <c r="M16" s="67"/>
      <c r="N16" s="102"/>
      <c r="O16" s="67"/>
      <c r="P16" s="125"/>
      <c r="Q16" s="164"/>
      <c r="R16" s="102"/>
      <c r="S16" s="67"/>
      <c r="T16" s="102"/>
      <c r="U16" s="67"/>
      <c r="V16" s="125"/>
    </row>
    <row r="17" spans="1:22" ht="19.5" customHeight="1">
      <c r="A17" s="100"/>
      <c r="B17" s="64">
        <f t="shared" si="1"/>
        <v>17</v>
      </c>
      <c r="C17" s="147">
        <f t="shared" si="3"/>
        <v>42</v>
      </c>
      <c r="D17" s="146">
        <v>734580</v>
      </c>
      <c r="E17" s="93">
        <f t="shared" si="2"/>
        <v>82.49444107539922</v>
      </c>
      <c r="F17" s="65">
        <f t="shared" si="0"/>
        <v>61.354120468161554</v>
      </c>
      <c r="G17" s="164"/>
      <c r="H17" s="102"/>
      <c r="I17" s="67"/>
      <c r="J17" s="102"/>
      <c r="K17" s="67"/>
      <c r="L17" s="102"/>
      <c r="M17" s="67"/>
      <c r="N17" s="102"/>
      <c r="O17" s="67"/>
      <c r="P17" s="125"/>
      <c r="Q17" s="164"/>
      <c r="R17" s="102"/>
      <c r="S17" s="67"/>
      <c r="T17" s="102"/>
      <c r="U17" s="67"/>
      <c r="V17" s="125"/>
    </row>
    <row r="18" spans="1:22" ht="19.5" customHeight="1">
      <c r="A18" s="100"/>
      <c r="B18" s="64">
        <f t="shared" si="1"/>
        <v>18</v>
      </c>
      <c r="C18" s="147">
        <f t="shared" si="3"/>
        <v>43</v>
      </c>
      <c r="D18" s="146">
        <v>572940</v>
      </c>
      <c r="E18" s="93">
        <f t="shared" si="2"/>
        <v>77.99558931634404</v>
      </c>
      <c r="F18" s="65">
        <f t="shared" si="0"/>
        <v>47.85350782900226</v>
      </c>
      <c r="G18" s="164"/>
      <c r="H18" s="102"/>
      <c r="I18" s="67"/>
      <c r="J18" s="102"/>
      <c r="K18" s="67"/>
      <c r="L18" s="102"/>
      <c r="M18" s="67"/>
      <c r="N18" s="102"/>
      <c r="O18" s="67"/>
      <c r="P18" s="125"/>
      <c r="Q18" s="164"/>
      <c r="R18" s="102"/>
      <c r="S18" s="67"/>
      <c r="T18" s="102"/>
      <c r="U18" s="67"/>
      <c r="V18" s="125"/>
    </row>
    <row r="19" spans="1:22" ht="19.5" customHeight="1">
      <c r="A19" s="100"/>
      <c r="B19" s="64">
        <f t="shared" si="1"/>
        <v>19</v>
      </c>
      <c r="C19" s="147">
        <f t="shared" si="3"/>
        <v>44</v>
      </c>
      <c r="D19" s="146">
        <v>628020</v>
      </c>
      <c r="E19" s="93">
        <f t="shared" si="2"/>
        <v>109.61357210179077</v>
      </c>
      <c r="F19" s="65">
        <f t="shared" si="0"/>
        <v>52.453939307379486</v>
      </c>
      <c r="G19" s="164"/>
      <c r="H19" s="102"/>
      <c r="I19" s="67"/>
      <c r="J19" s="102"/>
      <c r="K19" s="67"/>
      <c r="L19" s="102"/>
      <c r="M19" s="67"/>
      <c r="N19" s="102"/>
      <c r="O19" s="67"/>
      <c r="P19" s="125"/>
      <c r="Q19" s="164"/>
      <c r="R19" s="102"/>
      <c r="S19" s="67"/>
      <c r="T19" s="102"/>
      <c r="U19" s="67"/>
      <c r="V19" s="125"/>
    </row>
    <row r="20" spans="1:22" ht="19.5" customHeight="1">
      <c r="A20" s="117"/>
      <c r="B20" s="116">
        <f t="shared" si="1"/>
        <v>20</v>
      </c>
      <c r="C20" s="143">
        <f t="shared" si="3"/>
        <v>45</v>
      </c>
      <c r="D20" s="142">
        <v>425880</v>
      </c>
      <c r="E20" s="113">
        <f t="shared" si="2"/>
        <v>67.81312697047865</v>
      </c>
      <c r="F20" s="141">
        <f t="shared" si="0"/>
        <v>35.57065646353106</v>
      </c>
      <c r="G20" s="161"/>
      <c r="H20" s="106"/>
      <c r="I20" s="160"/>
      <c r="J20" s="106"/>
      <c r="K20" s="160"/>
      <c r="L20" s="106"/>
      <c r="M20" s="160"/>
      <c r="N20" s="106"/>
      <c r="O20" s="160"/>
      <c r="P20" s="121"/>
      <c r="Q20" s="161"/>
      <c r="R20" s="106"/>
      <c r="S20" s="160"/>
      <c r="T20" s="106"/>
      <c r="U20" s="160"/>
      <c r="V20" s="121"/>
    </row>
    <row r="21" spans="1:22" ht="19.5" customHeight="1">
      <c r="A21" s="100"/>
      <c r="B21" s="64">
        <f t="shared" si="1"/>
        <v>21</v>
      </c>
      <c r="C21" s="147">
        <f t="shared" si="3"/>
        <v>46</v>
      </c>
      <c r="D21" s="146">
        <v>399780</v>
      </c>
      <c r="E21" s="93">
        <f t="shared" si="2"/>
        <v>93.87151310228234</v>
      </c>
      <c r="F21" s="65">
        <f t="shared" si="0"/>
        <v>33.390713442731396</v>
      </c>
      <c r="G21" s="164"/>
      <c r="H21" s="102"/>
      <c r="I21" s="67"/>
      <c r="J21" s="102"/>
      <c r="K21" s="67"/>
      <c r="L21" s="102"/>
      <c r="M21" s="67"/>
      <c r="N21" s="102"/>
      <c r="O21" s="67"/>
      <c r="P21" s="125"/>
      <c r="Q21" s="164"/>
      <c r="R21" s="102"/>
      <c r="S21" s="67"/>
      <c r="T21" s="102"/>
      <c r="U21" s="67"/>
      <c r="V21" s="125"/>
    </row>
    <row r="22" spans="1:22" ht="19.5" customHeight="1">
      <c r="A22" s="100"/>
      <c r="B22" s="64">
        <f t="shared" si="1"/>
        <v>22</v>
      </c>
      <c r="C22" s="147">
        <f t="shared" si="3"/>
        <v>47</v>
      </c>
      <c r="D22" s="146">
        <v>336240</v>
      </c>
      <c r="E22" s="93">
        <f t="shared" si="2"/>
        <v>84.10625844214317</v>
      </c>
      <c r="F22" s="65">
        <f t="shared" si="0"/>
        <v>28.08367974381911</v>
      </c>
      <c r="G22" s="164"/>
      <c r="H22" s="102"/>
      <c r="I22" s="67"/>
      <c r="J22" s="102"/>
      <c r="K22" s="67"/>
      <c r="L22" s="102"/>
      <c r="M22" s="67"/>
      <c r="N22" s="102"/>
      <c r="O22" s="67"/>
      <c r="P22" s="125"/>
      <c r="Q22" s="164"/>
      <c r="R22" s="102"/>
      <c r="S22" s="67"/>
      <c r="T22" s="102"/>
      <c r="U22" s="67"/>
      <c r="V22" s="125"/>
    </row>
    <row r="23" spans="1:22" ht="19.5" customHeight="1">
      <c r="A23" s="100"/>
      <c r="B23" s="64">
        <f t="shared" si="1"/>
        <v>23</v>
      </c>
      <c r="C23" s="147">
        <f t="shared" si="3"/>
        <v>48</v>
      </c>
      <c r="D23" s="146">
        <v>491760</v>
      </c>
      <c r="E23" s="93">
        <f t="shared" si="2"/>
        <v>146.2526766595289</v>
      </c>
      <c r="F23" s="65">
        <f t="shared" si="0"/>
        <v>41.07313332982538</v>
      </c>
      <c r="G23" s="164"/>
      <c r="H23" s="102"/>
      <c r="I23" s="67"/>
      <c r="J23" s="102"/>
      <c r="K23" s="67"/>
      <c r="L23" s="102"/>
      <c r="M23" s="67"/>
      <c r="N23" s="102"/>
      <c r="O23" s="67"/>
      <c r="P23" s="125"/>
      <c r="Q23" s="164"/>
      <c r="R23" s="102"/>
      <c r="S23" s="67"/>
      <c r="T23" s="102"/>
      <c r="U23" s="67"/>
      <c r="V23" s="125"/>
    </row>
    <row r="24" spans="1:22" ht="19.5" customHeight="1">
      <c r="A24" s="100"/>
      <c r="B24" s="64">
        <f t="shared" si="1"/>
        <v>24</v>
      </c>
      <c r="C24" s="147">
        <f t="shared" si="3"/>
        <v>49</v>
      </c>
      <c r="D24" s="146">
        <v>550440</v>
      </c>
      <c r="E24" s="93">
        <f t="shared" si="2"/>
        <v>111.93265007320645</v>
      </c>
      <c r="F24" s="65">
        <f t="shared" si="0"/>
        <v>45.974246604174965</v>
      </c>
      <c r="G24" s="164"/>
      <c r="H24" s="102"/>
      <c r="I24" s="67"/>
      <c r="J24" s="102"/>
      <c r="K24" s="67"/>
      <c r="L24" s="102"/>
      <c r="M24" s="67"/>
      <c r="N24" s="102"/>
      <c r="O24" s="67"/>
      <c r="P24" s="125"/>
      <c r="Q24" s="164"/>
      <c r="R24" s="102"/>
      <c r="S24" s="67"/>
      <c r="T24" s="102"/>
      <c r="U24" s="67"/>
      <c r="V24" s="125"/>
    </row>
    <row r="25" spans="1:22" ht="19.5" customHeight="1">
      <c r="A25" s="117"/>
      <c r="B25" s="116">
        <f t="shared" si="1"/>
        <v>25</v>
      </c>
      <c r="C25" s="143">
        <f t="shared" si="3"/>
        <v>50</v>
      </c>
      <c r="D25" s="142">
        <v>655560</v>
      </c>
      <c r="E25" s="113">
        <f t="shared" si="2"/>
        <v>119.09744931327666</v>
      </c>
      <c r="F25" s="141">
        <f t="shared" si="0"/>
        <v>54.7541550465681</v>
      </c>
      <c r="G25" s="161"/>
      <c r="H25" s="106"/>
      <c r="I25" s="160"/>
      <c r="J25" s="106"/>
      <c r="K25" s="160"/>
      <c r="L25" s="106"/>
      <c r="M25" s="160"/>
      <c r="N25" s="106"/>
      <c r="O25" s="160"/>
      <c r="P25" s="121"/>
      <c r="Q25" s="161"/>
      <c r="R25" s="106"/>
      <c r="S25" s="160"/>
      <c r="T25" s="106"/>
      <c r="U25" s="160"/>
      <c r="V25" s="121"/>
    </row>
    <row r="26" spans="1:22" ht="19.5" customHeight="1">
      <c r="A26" s="100"/>
      <c r="B26" s="64">
        <f t="shared" si="1"/>
        <v>26</v>
      </c>
      <c r="C26" s="147">
        <f t="shared" si="3"/>
        <v>51</v>
      </c>
      <c r="D26" s="146">
        <v>794880</v>
      </c>
      <c r="E26" s="93">
        <f t="shared" si="2"/>
        <v>121.25205930807248</v>
      </c>
      <c r="F26" s="65">
        <f t="shared" si="0"/>
        <v>66.3905405506987</v>
      </c>
      <c r="G26" s="164"/>
      <c r="H26" s="102"/>
      <c r="I26" s="67"/>
      <c r="J26" s="102"/>
      <c r="K26" s="67"/>
      <c r="L26" s="102"/>
      <c r="M26" s="67"/>
      <c r="N26" s="102"/>
      <c r="O26" s="67"/>
      <c r="P26" s="125"/>
      <c r="Q26" s="164"/>
      <c r="R26" s="102"/>
      <c r="S26" s="67"/>
      <c r="T26" s="102"/>
      <c r="U26" s="67"/>
      <c r="V26" s="125"/>
    </row>
    <row r="27" spans="1:22" ht="19.5" customHeight="1">
      <c r="A27" s="100"/>
      <c r="B27" s="64">
        <f t="shared" si="1"/>
        <v>27</v>
      </c>
      <c r="C27" s="147">
        <f t="shared" si="3"/>
        <v>52</v>
      </c>
      <c r="D27" s="146">
        <v>748620</v>
      </c>
      <c r="E27" s="93">
        <f t="shared" si="2"/>
        <v>94.1802536231884</v>
      </c>
      <c r="F27" s="65">
        <f t="shared" si="0"/>
        <v>62.52677947245379</v>
      </c>
      <c r="G27" s="164"/>
      <c r="H27" s="102"/>
      <c r="I27" s="67"/>
      <c r="J27" s="102"/>
      <c r="K27" s="67"/>
      <c r="L27" s="102"/>
      <c r="M27" s="67"/>
      <c r="N27" s="102"/>
      <c r="O27" s="67"/>
      <c r="P27" s="125"/>
      <c r="Q27" s="164"/>
      <c r="R27" s="102"/>
      <c r="S27" s="67"/>
      <c r="T27" s="102"/>
      <c r="U27" s="67"/>
      <c r="V27" s="125"/>
    </row>
    <row r="28" spans="1:22" ht="19.5" customHeight="1">
      <c r="A28" s="100"/>
      <c r="B28" s="64">
        <f t="shared" si="1"/>
        <v>28</v>
      </c>
      <c r="C28" s="147">
        <f t="shared" si="3"/>
        <v>53</v>
      </c>
      <c r="D28" s="146">
        <v>881460</v>
      </c>
      <c r="E28" s="93">
        <f t="shared" si="2"/>
        <v>117.74465015628756</v>
      </c>
      <c r="F28" s="65">
        <f t="shared" si="0"/>
        <v>73.62193774383414</v>
      </c>
      <c r="G28" s="164"/>
      <c r="H28" s="102"/>
      <c r="I28" s="67"/>
      <c r="J28" s="102"/>
      <c r="K28" s="67"/>
      <c r="L28" s="102"/>
      <c r="M28" s="67"/>
      <c r="N28" s="102"/>
      <c r="O28" s="67"/>
      <c r="P28" s="125"/>
      <c r="Q28" s="164"/>
      <c r="R28" s="102"/>
      <c r="S28" s="67"/>
      <c r="T28" s="102"/>
      <c r="U28" s="67"/>
      <c r="V28" s="125"/>
    </row>
    <row r="29" spans="1:22" ht="19.5" customHeight="1">
      <c r="A29" s="100"/>
      <c r="B29" s="64">
        <f t="shared" si="1"/>
        <v>29</v>
      </c>
      <c r="C29" s="147">
        <f t="shared" si="3"/>
        <v>54</v>
      </c>
      <c r="D29" s="146">
        <v>934020</v>
      </c>
      <c r="E29" s="93">
        <f t="shared" si="2"/>
        <v>105.96283438840106</v>
      </c>
      <c r="F29" s="65">
        <f t="shared" si="0"/>
        <v>78.01189196503071</v>
      </c>
      <c r="G29" s="164"/>
      <c r="H29" s="102"/>
      <c r="I29" s="67"/>
      <c r="J29" s="102"/>
      <c r="K29" s="67"/>
      <c r="L29" s="102"/>
      <c r="M29" s="67"/>
      <c r="N29" s="102"/>
      <c r="O29" s="67"/>
      <c r="P29" s="125"/>
      <c r="Q29" s="164"/>
      <c r="R29" s="102"/>
      <c r="S29" s="67"/>
      <c r="T29" s="102"/>
      <c r="U29" s="67"/>
      <c r="V29" s="125"/>
    </row>
    <row r="30" spans="1:22" ht="19.5" customHeight="1">
      <c r="A30" s="117"/>
      <c r="B30" s="116">
        <f t="shared" si="1"/>
        <v>30</v>
      </c>
      <c r="C30" s="143">
        <f t="shared" si="3"/>
        <v>55</v>
      </c>
      <c r="D30" s="142">
        <v>973800</v>
      </c>
      <c r="E30" s="113">
        <f t="shared" si="2"/>
        <v>104.25900944305262</v>
      </c>
      <c r="F30" s="141">
        <f t="shared" si="0"/>
        <v>81.33442581052537</v>
      </c>
      <c r="G30" s="161"/>
      <c r="H30" s="106"/>
      <c r="I30" s="160"/>
      <c r="J30" s="106"/>
      <c r="K30" s="160"/>
      <c r="L30" s="106"/>
      <c r="M30" s="160"/>
      <c r="N30" s="106"/>
      <c r="O30" s="160"/>
      <c r="P30" s="121"/>
      <c r="Q30" s="161"/>
      <c r="R30" s="106"/>
      <c r="S30" s="160"/>
      <c r="T30" s="106"/>
      <c r="U30" s="160"/>
      <c r="V30" s="121"/>
    </row>
    <row r="31" spans="1:22" ht="19.5" customHeight="1">
      <c r="A31" s="100"/>
      <c r="B31" s="64">
        <f t="shared" si="1"/>
        <v>31</v>
      </c>
      <c r="C31" s="147">
        <f t="shared" si="3"/>
        <v>56</v>
      </c>
      <c r="D31" s="146">
        <v>1006560</v>
      </c>
      <c r="E31" s="93">
        <f t="shared" si="2"/>
        <v>103.3641404805915</v>
      </c>
      <c r="F31" s="65">
        <f t="shared" si="0"/>
        <v>84.0706301538739</v>
      </c>
      <c r="G31" s="164"/>
      <c r="H31" s="102"/>
      <c r="I31" s="67"/>
      <c r="J31" s="102"/>
      <c r="K31" s="67"/>
      <c r="L31" s="102"/>
      <c r="M31" s="67"/>
      <c r="N31" s="102"/>
      <c r="O31" s="67"/>
      <c r="P31" s="125"/>
      <c r="Q31" s="164"/>
      <c r="R31" s="102"/>
      <c r="S31" s="67"/>
      <c r="T31" s="102"/>
      <c r="U31" s="67"/>
      <c r="V31" s="125"/>
    </row>
    <row r="32" spans="1:22" ht="19.5" customHeight="1">
      <c r="A32" s="100"/>
      <c r="B32" s="64">
        <f t="shared" si="1"/>
        <v>32</v>
      </c>
      <c r="C32" s="147">
        <f t="shared" si="3"/>
        <v>57</v>
      </c>
      <c r="D32" s="146">
        <v>996123</v>
      </c>
      <c r="E32" s="93">
        <f t="shared" si="2"/>
        <v>98.9631020505484</v>
      </c>
      <c r="F32" s="65">
        <f t="shared" si="0"/>
        <v>83.19890351371735</v>
      </c>
      <c r="G32" s="164"/>
      <c r="H32" s="102"/>
      <c r="I32" s="67"/>
      <c r="J32" s="102"/>
      <c r="K32" s="67"/>
      <c r="L32" s="102"/>
      <c r="M32" s="67"/>
      <c r="N32" s="102"/>
      <c r="O32" s="67"/>
      <c r="P32" s="125"/>
      <c r="Q32" s="164"/>
      <c r="R32" s="102"/>
      <c r="S32" s="67"/>
      <c r="T32" s="102"/>
      <c r="U32" s="67"/>
      <c r="V32" s="125"/>
    </row>
    <row r="33" spans="1:22" ht="19.5" customHeight="1">
      <c r="A33" s="100"/>
      <c r="B33" s="64">
        <f t="shared" si="1"/>
        <v>33</v>
      </c>
      <c r="C33" s="147">
        <f t="shared" si="3"/>
        <v>58</v>
      </c>
      <c r="D33" s="146">
        <v>997657</v>
      </c>
      <c r="E33" s="93">
        <f t="shared" si="2"/>
        <v>100.15399704654948</v>
      </c>
      <c r="F33" s="65">
        <f t="shared" si="0"/>
        <v>83.32702736789003</v>
      </c>
      <c r="G33" s="164"/>
      <c r="H33" s="102"/>
      <c r="I33" s="67"/>
      <c r="J33" s="102"/>
      <c r="K33" s="67"/>
      <c r="L33" s="102"/>
      <c r="M33" s="67"/>
      <c r="N33" s="102"/>
      <c r="O33" s="67"/>
      <c r="P33" s="125"/>
      <c r="Q33" s="164"/>
      <c r="R33" s="102"/>
      <c r="S33" s="67"/>
      <c r="T33" s="102"/>
      <c r="U33" s="67"/>
      <c r="V33" s="125"/>
    </row>
    <row r="34" spans="1:22" ht="19.5" customHeight="1">
      <c r="A34" s="100"/>
      <c r="B34" s="64">
        <f t="shared" si="1"/>
        <v>34</v>
      </c>
      <c r="C34" s="147">
        <f t="shared" si="3"/>
        <v>59</v>
      </c>
      <c r="D34" s="146">
        <v>1034982</v>
      </c>
      <c r="E34" s="93">
        <f t="shared" si="2"/>
        <v>103.74126578573598</v>
      </c>
      <c r="F34" s="65">
        <f t="shared" si="0"/>
        <v>86.44451293307574</v>
      </c>
      <c r="G34" s="164"/>
      <c r="H34" s="102"/>
      <c r="I34" s="67"/>
      <c r="J34" s="102"/>
      <c r="K34" s="67"/>
      <c r="L34" s="102"/>
      <c r="M34" s="67"/>
      <c r="N34" s="102"/>
      <c r="O34" s="67"/>
      <c r="P34" s="125"/>
      <c r="Q34" s="164"/>
      <c r="R34" s="102"/>
      <c r="S34" s="67"/>
      <c r="T34" s="102"/>
      <c r="U34" s="67"/>
      <c r="V34" s="125"/>
    </row>
    <row r="35" spans="1:22" ht="19.5" customHeight="1">
      <c r="A35" s="117"/>
      <c r="B35" s="116">
        <f t="shared" si="1"/>
        <v>35</v>
      </c>
      <c r="C35" s="143">
        <f t="shared" si="3"/>
        <v>60</v>
      </c>
      <c r="D35" s="142">
        <v>1046982</v>
      </c>
      <c r="E35" s="113">
        <f t="shared" si="2"/>
        <v>101.15944045403688</v>
      </c>
      <c r="F35" s="141">
        <f t="shared" si="0"/>
        <v>87.44678558631698</v>
      </c>
      <c r="G35" s="161"/>
      <c r="H35" s="106"/>
      <c r="I35" s="160"/>
      <c r="J35" s="106"/>
      <c r="K35" s="160"/>
      <c r="L35" s="106"/>
      <c r="M35" s="160"/>
      <c r="N35" s="106"/>
      <c r="O35" s="160"/>
      <c r="P35" s="121"/>
      <c r="Q35" s="161"/>
      <c r="R35" s="106"/>
      <c r="S35" s="160"/>
      <c r="T35" s="106"/>
      <c r="U35" s="160"/>
      <c r="V35" s="121"/>
    </row>
    <row r="36" spans="1:22" ht="19.5" customHeight="1">
      <c r="A36" s="100"/>
      <c r="B36" s="64">
        <f t="shared" si="1"/>
        <v>36</v>
      </c>
      <c r="C36" s="147">
        <f t="shared" si="3"/>
        <v>61</v>
      </c>
      <c r="D36" s="146">
        <v>1028519</v>
      </c>
      <c r="E36" s="93">
        <f t="shared" si="2"/>
        <v>98.236550389596</v>
      </c>
      <c r="F36" s="65">
        <f t="shared" si="0"/>
        <v>85.90470558658426</v>
      </c>
      <c r="G36" s="164"/>
      <c r="H36" s="102"/>
      <c r="I36" s="67"/>
      <c r="J36" s="102"/>
      <c r="K36" s="67"/>
      <c r="L36" s="102"/>
      <c r="M36" s="67"/>
      <c r="N36" s="102"/>
      <c r="O36" s="67"/>
      <c r="P36" s="125"/>
      <c r="Q36" s="164"/>
      <c r="R36" s="102"/>
      <c r="S36" s="67"/>
      <c r="T36" s="102"/>
      <c r="U36" s="67"/>
      <c r="V36" s="125"/>
    </row>
    <row r="37" spans="1:22" ht="19.5" customHeight="1">
      <c r="A37" s="100"/>
      <c r="B37" s="64">
        <f t="shared" si="1"/>
        <v>37</v>
      </c>
      <c r="C37" s="147">
        <f t="shared" si="3"/>
        <v>62</v>
      </c>
      <c r="D37" s="146">
        <v>1013759</v>
      </c>
      <c r="E37" s="93">
        <f t="shared" si="2"/>
        <v>98.56492685113255</v>
      </c>
      <c r="F37" s="65">
        <f aca="true" t="shared" si="4" ref="F37:F60">D37/D$65*100</f>
        <v>84.67191022309754</v>
      </c>
      <c r="G37" s="164"/>
      <c r="H37" s="102"/>
      <c r="I37" s="67"/>
      <c r="J37" s="102"/>
      <c r="K37" s="67"/>
      <c r="L37" s="102"/>
      <c r="M37" s="67"/>
      <c r="N37" s="102"/>
      <c r="O37" s="67"/>
      <c r="P37" s="125"/>
      <c r="Q37" s="164"/>
      <c r="R37" s="102"/>
      <c r="S37" s="67"/>
      <c r="T37" s="102"/>
      <c r="U37" s="67"/>
      <c r="V37" s="125"/>
    </row>
    <row r="38" spans="1:22" ht="19.5" customHeight="1">
      <c r="A38" s="100"/>
      <c r="B38" s="64">
        <f aca="true" t="shared" si="5" ref="B38:B60">B37+1</f>
        <v>38</v>
      </c>
      <c r="C38" s="147">
        <f t="shared" si="3"/>
        <v>63</v>
      </c>
      <c r="D38" s="146">
        <v>1044600</v>
      </c>
      <c r="E38" s="93">
        <f aca="true" t="shared" si="6" ref="E38:E60">D38/D37*100</f>
        <v>103.04224179514065</v>
      </c>
      <c r="F38" s="65">
        <f t="shared" si="4"/>
        <v>87.24783446464859</v>
      </c>
      <c r="G38" s="164"/>
      <c r="H38" s="102"/>
      <c r="I38" s="67"/>
      <c r="J38" s="102"/>
      <c r="K38" s="67"/>
      <c r="L38" s="102"/>
      <c r="M38" s="67"/>
      <c r="N38" s="102"/>
      <c r="O38" s="67"/>
      <c r="P38" s="125"/>
      <c r="Q38" s="164"/>
      <c r="R38" s="102"/>
      <c r="S38" s="67"/>
      <c r="T38" s="102"/>
      <c r="U38" s="67"/>
      <c r="V38" s="125"/>
    </row>
    <row r="39" spans="1:22" ht="19.5" customHeight="1">
      <c r="A39" s="100"/>
      <c r="B39" s="64">
        <f t="shared" si="5"/>
        <v>39</v>
      </c>
      <c r="C39" s="147">
        <f t="shared" si="3"/>
        <v>64</v>
      </c>
      <c r="D39" s="146">
        <v>1033590</v>
      </c>
      <c r="E39" s="93">
        <f t="shared" si="6"/>
        <v>98.94600804135554</v>
      </c>
      <c r="F39" s="65">
        <f t="shared" si="4"/>
        <v>86.32824930529976</v>
      </c>
      <c r="G39" s="164"/>
      <c r="H39" s="102"/>
      <c r="I39" s="67"/>
      <c r="J39" s="102"/>
      <c r="K39" s="67"/>
      <c r="L39" s="102"/>
      <c r="M39" s="67"/>
      <c r="N39" s="102"/>
      <c r="O39" s="67"/>
      <c r="P39" s="125"/>
      <c r="Q39" s="164"/>
      <c r="R39" s="102"/>
      <c r="S39" s="67"/>
      <c r="T39" s="102"/>
      <c r="U39" s="67"/>
      <c r="V39" s="125"/>
    </row>
    <row r="40" spans="1:22" ht="19.5" customHeight="1">
      <c r="A40" s="117"/>
      <c r="B40" s="116">
        <f t="shared" si="5"/>
        <v>40</v>
      </c>
      <c r="C40" s="143">
        <f t="shared" si="3"/>
        <v>65</v>
      </c>
      <c r="D40" s="142">
        <v>1029077</v>
      </c>
      <c r="E40" s="113">
        <f t="shared" si="6"/>
        <v>99.56336651863892</v>
      </c>
      <c r="F40" s="141">
        <f t="shared" si="4"/>
        <v>85.95131126495997</v>
      </c>
      <c r="G40" s="161"/>
      <c r="H40" s="106"/>
      <c r="I40" s="160"/>
      <c r="J40" s="106"/>
      <c r="K40" s="160"/>
      <c r="L40" s="106"/>
      <c r="M40" s="160"/>
      <c r="N40" s="106"/>
      <c r="O40" s="160"/>
      <c r="P40" s="121"/>
      <c r="Q40" s="161"/>
      <c r="R40" s="106"/>
      <c r="S40" s="160"/>
      <c r="T40" s="106"/>
      <c r="U40" s="160"/>
      <c r="V40" s="121"/>
    </row>
    <row r="41" spans="1:22" ht="19.5" customHeight="1">
      <c r="A41" s="100"/>
      <c r="B41" s="64">
        <f t="shared" si="5"/>
        <v>41</v>
      </c>
      <c r="C41" s="147">
        <f t="shared" si="3"/>
        <v>66</v>
      </c>
      <c r="D41" s="146">
        <v>1028833</v>
      </c>
      <c r="E41" s="93">
        <f t="shared" si="6"/>
        <v>99.9762894321805</v>
      </c>
      <c r="F41" s="65">
        <f t="shared" si="4"/>
        <v>85.93093172101072</v>
      </c>
      <c r="G41" s="164"/>
      <c r="H41" s="102"/>
      <c r="I41" s="67"/>
      <c r="J41" s="102"/>
      <c r="K41" s="67"/>
      <c r="L41" s="102"/>
      <c r="M41" s="67"/>
      <c r="N41" s="102"/>
      <c r="O41" s="67"/>
      <c r="P41" s="125"/>
      <c r="Q41" s="164"/>
      <c r="R41" s="102"/>
      <c r="S41" s="67"/>
      <c r="T41" s="102"/>
      <c r="U41" s="67"/>
      <c r="V41" s="125"/>
    </row>
    <row r="42" spans="1:22" ht="19.5" customHeight="1">
      <c r="A42" s="100"/>
      <c r="B42" s="64">
        <f t="shared" si="5"/>
        <v>42</v>
      </c>
      <c r="C42" s="147">
        <f t="shared" si="3"/>
        <v>67</v>
      </c>
      <c r="D42" s="146">
        <v>1086036</v>
      </c>
      <c r="E42" s="93">
        <f t="shared" si="6"/>
        <v>105.55998884172651</v>
      </c>
      <c r="F42" s="65">
        <f t="shared" si="4"/>
        <v>90.70868193629053</v>
      </c>
      <c r="G42" s="164"/>
      <c r="H42" s="102"/>
      <c r="I42" s="67"/>
      <c r="J42" s="102"/>
      <c r="K42" s="67"/>
      <c r="L42" s="102"/>
      <c r="M42" s="67"/>
      <c r="N42" s="102"/>
      <c r="O42" s="67"/>
      <c r="P42" s="125"/>
      <c r="Q42" s="164"/>
      <c r="R42" s="102"/>
      <c r="S42" s="67"/>
      <c r="T42" s="102"/>
      <c r="U42" s="67"/>
      <c r="V42" s="125"/>
    </row>
    <row r="43" spans="1:22" ht="19.5" customHeight="1">
      <c r="A43" s="100"/>
      <c r="B43" s="64">
        <f t="shared" si="5"/>
        <v>43</v>
      </c>
      <c r="C43" s="147">
        <f t="shared" si="3"/>
        <v>68</v>
      </c>
      <c r="D43" s="146">
        <v>1018565</v>
      </c>
      <c r="E43" s="93">
        <f t="shared" si="6"/>
        <v>93.78740667896828</v>
      </c>
      <c r="F43" s="65">
        <f t="shared" si="4"/>
        <v>85.07332042072065</v>
      </c>
      <c r="G43" s="164"/>
      <c r="H43" s="102"/>
      <c r="I43" s="67"/>
      <c r="J43" s="102"/>
      <c r="K43" s="67"/>
      <c r="L43" s="102"/>
      <c r="M43" s="67"/>
      <c r="N43" s="102"/>
      <c r="O43" s="67"/>
      <c r="P43" s="125"/>
      <c r="Q43" s="164"/>
      <c r="R43" s="102"/>
      <c r="S43" s="67"/>
      <c r="T43" s="102"/>
      <c r="U43" s="67"/>
      <c r="V43" s="125"/>
    </row>
    <row r="44" spans="1:22" ht="19.5" customHeight="1">
      <c r="A44" s="100"/>
      <c r="B44" s="64">
        <f t="shared" si="5"/>
        <v>44</v>
      </c>
      <c r="C44" s="147">
        <f t="shared" si="3"/>
        <v>69</v>
      </c>
      <c r="D44" s="146">
        <v>1060516</v>
      </c>
      <c r="E44" s="93">
        <f t="shared" si="6"/>
        <v>104.11863749490703</v>
      </c>
      <c r="F44" s="65">
        <f t="shared" si="4"/>
        <v>88.57718209373087</v>
      </c>
      <c r="G44" s="164"/>
      <c r="H44" s="102"/>
      <c r="I44" s="67"/>
      <c r="J44" s="102"/>
      <c r="K44" s="67"/>
      <c r="L44" s="102"/>
      <c r="M44" s="67"/>
      <c r="N44" s="102"/>
      <c r="O44" s="67"/>
      <c r="P44" s="125"/>
      <c r="Q44" s="164"/>
      <c r="R44" s="102"/>
      <c r="S44" s="67"/>
      <c r="T44" s="102"/>
      <c r="U44" s="67"/>
      <c r="V44" s="125"/>
    </row>
    <row r="45" spans="1:22" ht="19.5" customHeight="1">
      <c r="A45" s="117"/>
      <c r="B45" s="116">
        <f t="shared" si="5"/>
        <v>45</v>
      </c>
      <c r="C45" s="143">
        <f t="shared" si="3"/>
        <v>70</v>
      </c>
      <c r="D45" s="142">
        <v>1125742</v>
      </c>
      <c r="E45" s="113">
        <f t="shared" si="6"/>
        <v>106.1504022570145</v>
      </c>
      <c r="F45" s="141">
        <f t="shared" si="4"/>
        <v>94.02503510042355</v>
      </c>
      <c r="G45" s="161"/>
      <c r="H45" s="106"/>
      <c r="I45" s="160"/>
      <c r="J45" s="106"/>
      <c r="K45" s="160"/>
      <c r="L45" s="106"/>
      <c r="M45" s="160"/>
      <c r="N45" s="106"/>
      <c r="O45" s="160"/>
      <c r="P45" s="121"/>
      <c r="Q45" s="161"/>
      <c r="R45" s="106"/>
      <c r="S45" s="160"/>
      <c r="T45" s="106"/>
      <c r="U45" s="160"/>
      <c r="V45" s="121"/>
    </row>
    <row r="46" spans="1:22" ht="19.5" customHeight="1">
      <c r="A46" s="100"/>
      <c r="B46" s="64">
        <f t="shared" si="5"/>
        <v>46</v>
      </c>
      <c r="C46" s="147">
        <v>71</v>
      </c>
      <c r="D46" s="146">
        <v>1134193</v>
      </c>
      <c r="E46" s="93">
        <f t="shared" si="6"/>
        <v>100.75070486843344</v>
      </c>
      <c r="F46" s="65">
        <f t="shared" si="4"/>
        <v>94.73088561646867</v>
      </c>
      <c r="G46" s="164"/>
      <c r="H46" s="102"/>
      <c r="I46" s="67"/>
      <c r="J46" s="102"/>
      <c r="K46" s="67"/>
      <c r="L46" s="102"/>
      <c r="M46" s="67"/>
      <c r="N46" s="102"/>
      <c r="O46" s="67"/>
      <c r="P46" s="125"/>
      <c r="Q46" s="164"/>
      <c r="R46" s="102"/>
      <c r="S46" s="67"/>
      <c r="T46" s="102"/>
      <c r="U46" s="67"/>
      <c r="V46" s="125"/>
    </row>
    <row r="47" spans="1:22" ht="19.5" customHeight="1">
      <c r="A47" s="100"/>
      <c r="B47" s="64">
        <f t="shared" si="5"/>
        <v>47</v>
      </c>
      <c r="C47" s="147">
        <v>72</v>
      </c>
      <c r="D47" s="146">
        <v>1177131</v>
      </c>
      <c r="E47" s="93">
        <f t="shared" si="6"/>
        <v>103.78577543680838</v>
      </c>
      <c r="F47" s="65">
        <f t="shared" si="4"/>
        <v>98.31718421520799</v>
      </c>
      <c r="G47" s="164"/>
      <c r="H47" s="102"/>
      <c r="I47" s="67"/>
      <c r="J47" s="102"/>
      <c r="K47" s="67"/>
      <c r="L47" s="102"/>
      <c r="M47" s="67"/>
      <c r="N47" s="102"/>
      <c r="O47" s="67"/>
      <c r="P47" s="125"/>
      <c r="Q47" s="164"/>
      <c r="R47" s="102"/>
      <c r="S47" s="67"/>
      <c r="T47" s="102"/>
      <c r="U47" s="67"/>
      <c r="V47" s="125"/>
    </row>
    <row r="48" spans="1:22" ht="19.5" customHeight="1">
      <c r="A48" s="100"/>
      <c r="B48" s="64">
        <f t="shared" si="5"/>
        <v>48</v>
      </c>
      <c r="C48" s="147">
        <f aca="true" t="shared" si="7" ref="C48:C60">C47+1</f>
        <v>73</v>
      </c>
      <c r="D48" s="146">
        <v>1294155</v>
      </c>
      <c r="E48" s="93">
        <f t="shared" si="6"/>
        <v>109.94145936178725</v>
      </c>
      <c r="F48" s="65">
        <f t="shared" si="4"/>
        <v>108.09134712961641</v>
      </c>
      <c r="G48" s="164"/>
      <c r="H48" s="102"/>
      <c r="I48" s="67"/>
      <c r="J48" s="102"/>
      <c r="K48" s="67"/>
      <c r="L48" s="102"/>
      <c r="M48" s="67"/>
      <c r="N48" s="102"/>
      <c r="O48" s="67"/>
      <c r="P48" s="125"/>
      <c r="Q48" s="164"/>
      <c r="R48" s="102"/>
      <c r="S48" s="67"/>
      <c r="T48" s="102"/>
      <c r="U48" s="67"/>
      <c r="V48" s="125"/>
    </row>
    <row r="49" spans="1:22" ht="19.5" customHeight="1">
      <c r="A49" s="100"/>
      <c r="B49" s="64">
        <f t="shared" si="5"/>
        <v>49</v>
      </c>
      <c r="C49" s="147">
        <f t="shared" si="7"/>
        <v>74</v>
      </c>
      <c r="D49" s="146">
        <v>1199155</v>
      </c>
      <c r="E49" s="93">
        <f t="shared" si="6"/>
        <v>92.65930278830588</v>
      </c>
      <c r="F49" s="65">
        <f t="shared" si="4"/>
        <v>100.15668862479004</v>
      </c>
      <c r="G49" s="92">
        <v>1081256</v>
      </c>
      <c r="H49" s="145">
        <v>85.7</v>
      </c>
      <c r="I49" s="69">
        <v>140261</v>
      </c>
      <c r="J49" s="145">
        <v>11.2</v>
      </c>
      <c r="K49" s="69">
        <v>31536</v>
      </c>
      <c r="L49" s="145">
        <v>2.5</v>
      </c>
      <c r="M49" s="69">
        <v>2326</v>
      </c>
      <c r="N49" s="145">
        <v>0.2</v>
      </c>
      <c r="O49" s="69">
        <v>6026</v>
      </c>
      <c r="P49" s="144">
        <v>0.5</v>
      </c>
      <c r="Q49" s="163"/>
      <c r="R49" s="145"/>
      <c r="S49" s="162"/>
      <c r="T49" s="145"/>
      <c r="U49" s="162"/>
      <c r="V49" s="144"/>
    </row>
    <row r="50" spans="1:22" ht="19.5" customHeight="1">
      <c r="A50" s="117"/>
      <c r="B50" s="116">
        <f t="shared" si="5"/>
        <v>50</v>
      </c>
      <c r="C50" s="143">
        <f t="shared" si="7"/>
        <v>75</v>
      </c>
      <c r="D50" s="142">
        <v>1127243</v>
      </c>
      <c r="E50" s="113">
        <f t="shared" si="6"/>
        <v>94.00311052366041</v>
      </c>
      <c r="F50" s="141">
        <f t="shared" si="4"/>
        <v>94.1504027047998</v>
      </c>
      <c r="G50" s="154"/>
      <c r="H50" s="140"/>
      <c r="I50" s="153"/>
      <c r="J50" s="140"/>
      <c r="K50" s="153"/>
      <c r="L50" s="140"/>
      <c r="M50" s="153"/>
      <c r="N50" s="140"/>
      <c r="O50" s="153"/>
      <c r="P50" s="139"/>
      <c r="Q50" s="161"/>
      <c r="R50" s="140"/>
      <c r="S50" s="160"/>
      <c r="T50" s="140"/>
      <c r="U50" s="160"/>
      <c r="V50" s="139"/>
    </row>
    <row r="51" spans="1:22" ht="19.5" customHeight="1">
      <c r="A51" s="100"/>
      <c r="B51" s="64">
        <f t="shared" si="5"/>
        <v>51</v>
      </c>
      <c r="C51" s="147">
        <f t="shared" si="7"/>
        <v>76</v>
      </c>
      <c r="D51" s="146">
        <v>1230076</v>
      </c>
      <c r="E51" s="93">
        <f t="shared" si="6"/>
        <v>109.12252282781974</v>
      </c>
      <c r="F51" s="65">
        <f t="shared" si="4"/>
        <v>102.73929468402937</v>
      </c>
      <c r="G51" s="151"/>
      <c r="H51" s="150"/>
      <c r="I51" s="68"/>
      <c r="J51" s="150"/>
      <c r="K51" s="68"/>
      <c r="L51" s="150"/>
      <c r="M51" s="68"/>
      <c r="N51" s="150"/>
      <c r="O51" s="68"/>
      <c r="P51" s="149"/>
      <c r="Q51" s="159"/>
      <c r="R51" s="158"/>
      <c r="S51" s="67"/>
      <c r="T51" s="150"/>
      <c r="U51" s="67"/>
      <c r="V51" s="149"/>
    </row>
    <row r="52" spans="1:22" ht="19.5" customHeight="1">
      <c r="A52" s="100"/>
      <c r="B52" s="64">
        <f t="shared" si="5"/>
        <v>52</v>
      </c>
      <c r="C52" s="147">
        <f t="shared" si="7"/>
        <v>77</v>
      </c>
      <c r="D52" s="146">
        <v>1155997</v>
      </c>
      <c r="E52" s="93">
        <f t="shared" si="6"/>
        <v>93.97768918343257</v>
      </c>
      <c r="F52" s="65">
        <f t="shared" si="4"/>
        <v>96.55201502740798</v>
      </c>
      <c r="G52" s="92">
        <v>1051115</v>
      </c>
      <c r="H52" s="145">
        <v>85.6</v>
      </c>
      <c r="I52" s="69">
        <v>136287</v>
      </c>
      <c r="J52" s="145">
        <v>11.1</v>
      </c>
      <c r="K52" s="69">
        <v>31745</v>
      </c>
      <c r="L52" s="145">
        <v>2.6</v>
      </c>
      <c r="M52" s="69">
        <v>2463</v>
      </c>
      <c r="N52" s="145">
        <v>0.2</v>
      </c>
      <c r="O52" s="69">
        <v>6634</v>
      </c>
      <c r="P52" s="144">
        <v>0.5</v>
      </c>
      <c r="Q52" s="92">
        <v>770444</v>
      </c>
      <c r="R52" s="145">
        <v>66.6</v>
      </c>
      <c r="S52" s="69">
        <v>315158</v>
      </c>
      <c r="T52" s="145">
        <v>27.3</v>
      </c>
      <c r="U52" s="69">
        <v>70395</v>
      </c>
      <c r="V52" s="144">
        <v>6.1</v>
      </c>
    </row>
    <row r="53" spans="1:22" ht="19.5" customHeight="1">
      <c r="A53" s="100"/>
      <c r="B53" s="64">
        <f t="shared" si="5"/>
        <v>53</v>
      </c>
      <c r="C53" s="147">
        <f t="shared" si="7"/>
        <v>78</v>
      </c>
      <c r="D53" s="146">
        <v>1197798</v>
      </c>
      <c r="E53" s="93">
        <f t="shared" si="6"/>
        <v>103.616012844324</v>
      </c>
      <c r="F53" s="65">
        <f t="shared" si="4"/>
        <v>100.04334829225267</v>
      </c>
      <c r="G53" s="151"/>
      <c r="H53" s="150"/>
      <c r="I53" s="68"/>
      <c r="J53" s="150"/>
      <c r="K53" s="68"/>
      <c r="L53" s="150"/>
      <c r="M53" s="68"/>
      <c r="N53" s="150"/>
      <c r="O53" s="68"/>
      <c r="P53" s="149"/>
      <c r="Q53" s="92">
        <v>793722</v>
      </c>
      <c r="R53" s="150">
        <v>66.3</v>
      </c>
      <c r="S53" s="69">
        <v>331656</v>
      </c>
      <c r="T53" s="150">
        <v>27.7</v>
      </c>
      <c r="U53" s="69">
        <v>72420</v>
      </c>
      <c r="V53" s="101" t="s">
        <v>255</v>
      </c>
    </row>
    <row r="54" spans="1:22" ht="19.5" customHeight="1">
      <c r="A54" s="100"/>
      <c r="B54" s="64">
        <f t="shared" si="5"/>
        <v>54</v>
      </c>
      <c r="C54" s="147">
        <f t="shared" si="7"/>
        <v>79</v>
      </c>
      <c r="D54" s="146">
        <v>1250721</v>
      </c>
      <c r="E54" s="93">
        <f t="shared" si="6"/>
        <v>104.41835768635445</v>
      </c>
      <c r="F54" s="65">
        <f t="shared" si="4"/>
        <v>104.46362126120978</v>
      </c>
      <c r="G54" s="151"/>
      <c r="H54" s="150"/>
      <c r="I54" s="68"/>
      <c r="J54" s="150"/>
      <c r="K54" s="68"/>
      <c r="L54" s="150"/>
      <c r="M54" s="68"/>
      <c r="N54" s="150"/>
      <c r="O54" s="68"/>
      <c r="P54" s="149"/>
      <c r="Q54" s="92">
        <v>916176</v>
      </c>
      <c r="R54" s="150">
        <v>73.3</v>
      </c>
      <c r="S54" s="69">
        <v>254539</v>
      </c>
      <c r="T54" s="150">
        <v>20.4</v>
      </c>
      <c r="U54" s="69">
        <v>80006</v>
      </c>
      <c r="V54" s="149">
        <v>6.4</v>
      </c>
    </row>
    <row r="55" spans="1:22" ht="19.5" customHeight="1">
      <c r="A55" s="117"/>
      <c r="B55" s="116">
        <f t="shared" si="5"/>
        <v>55</v>
      </c>
      <c r="C55" s="143">
        <f t="shared" si="7"/>
        <v>80</v>
      </c>
      <c r="D55" s="142">
        <v>1190425</v>
      </c>
      <c r="E55" s="113">
        <f t="shared" si="6"/>
        <v>95.17910069471928</v>
      </c>
      <c r="F55" s="141">
        <f t="shared" si="4"/>
        <v>99.42753526955705</v>
      </c>
      <c r="G55" s="107">
        <v>1039306</v>
      </c>
      <c r="H55" s="110">
        <v>84.5</v>
      </c>
      <c r="I55" s="105">
        <v>146715</v>
      </c>
      <c r="J55" s="110">
        <v>11.9</v>
      </c>
      <c r="K55" s="105">
        <v>32360</v>
      </c>
      <c r="L55" s="110">
        <v>2.6</v>
      </c>
      <c r="M55" s="105">
        <v>4171</v>
      </c>
      <c r="N55" s="110">
        <v>0.3</v>
      </c>
      <c r="O55" s="105">
        <v>7455</v>
      </c>
      <c r="P55" s="157">
        <v>0.6</v>
      </c>
      <c r="Q55" s="107">
        <v>806387</v>
      </c>
      <c r="R55" s="110">
        <v>67.7</v>
      </c>
      <c r="S55" s="105">
        <v>315188</v>
      </c>
      <c r="T55" s="110">
        <v>26.5</v>
      </c>
      <c r="U55" s="105">
        <v>68850</v>
      </c>
      <c r="V55" s="157">
        <v>5.8</v>
      </c>
    </row>
    <row r="56" spans="1:22" ht="19.5" customHeight="1">
      <c r="A56" s="100"/>
      <c r="B56" s="64">
        <f t="shared" si="5"/>
        <v>56</v>
      </c>
      <c r="C56" s="147">
        <f t="shared" si="7"/>
        <v>81</v>
      </c>
      <c r="D56" s="146">
        <v>1188799</v>
      </c>
      <c r="E56" s="93">
        <f t="shared" si="6"/>
        <v>99.86341012663544</v>
      </c>
      <c r="F56" s="65">
        <f t="shared" si="4"/>
        <v>99.29172732504287</v>
      </c>
      <c r="G56" s="151"/>
      <c r="H56" s="150"/>
      <c r="I56" s="68"/>
      <c r="J56" s="150"/>
      <c r="K56" s="68"/>
      <c r="L56" s="150"/>
      <c r="M56" s="68"/>
      <c r="N56" s="150"/>
      <c r="O56" s="68"/>
      <c r="P56" s="149"/>
      <c r="Q56" s="92">
        <v>821912</v>
      </c>
      <c r="R56" s="102">
        <v>69.1</v>
      </c>
      <c r="S56" s="69">
        <v>301057</v>
      </c>
      <c r="T56" s="102">
        <v>25.3</v>
      </c>
      <c r="U56" s="69">
        <v>65830</v>
      </c>
      <c r="V56" s="125">
        <v>5.5</v>
      </c>
    </row>
    <row r="57" spans="1:22" ht="19.5" customHeight="1">
      <c r="A57" s="100"/>
      <c r="B57" s="64">
        <f t="shared" si="5"/>
        <v>57</v>
      </c>
      <c r="C57" s="147">
        <f t="shared" si="7"/>
        <v>82</v>
      </c>
      <c r="D57" s="146">
        <v>1184306</v>
      </c>
      <c r="E57" s="93">
        <f t="shared" si="6"/>
        <v>99.62205553672236</v>
      </c>
      <c r="F57" s="65">
        <f t="shared" si="4"/>
        <v>98.91645973912513</v>
      </c>
      <c r="G57" s="151"/>
      <c r="H57" s="150"/>
      <c r="I57" s="68"/>
      <c r="J57" s="150"/>
      <c r="K57" s="68"/>
      <c r="L57" s="150"/>
      <c r="M57" s="68"/>
      <c r="N57" s="150"/>
      <c r="O57" s="68"/>
      <c r="P57" s="149"/>
      <c r="Q57" s="92">
        <v>823871</v>
      </c>
      <c r="R57" s="102">
        <v>69.6</v>
      </c>
      <c r="S57" s="69">
        <v>295992</v>
      </c>
      <c r="T57" s="148" t="s">
        <v>254</v>
      </c>
      <c r="U57" s="69">
        <v>64443</v>
      </c>
      <c r="V57" s="125">
        <v>5.4</v>
      </c>
    </row>
    <row r="58" spans="1:22" ht="19.5" customHeight="1">
      <c r="A58" s="100"/>
      <c r="B58" s="64">
        <f t="shared" si="5"/>
        <v>58</v>
      </c>
      <c r="C58" s="147">
        <f t="shared" si="7"/>
        <v>83</v>
      </c>
      <c r="D58" s="146">
        <v>1194699</v>
      </c>
      <c r="E58" s="93">
        <f t="shared" si="6"/>
        <v>100.87756036024473</v>
      </c>
      <c r="F58" s="65">
        <f t="shared" si="4"/>
        <v>99.78451137955314</v>
      </c>
      <c r="G58" s="92">
        <v>1032750</v>
      </c>
      <c r="H58" s="145">
        <v>84.6</v>
      </c>
      <c r="I58" s="69">
        <v>146684</v>
      </c>
      <c r="J58" s="91">
        <v>12</v>
      </c>
      <c r="K58" s="69">
        <v>29916</v>
      </c>
      <c r="L58" s="145">
        <v>2.5</v>
      </c>
      <c r="M58" s="69">
        <v>3833</v>
      </c>
      <c r="N58" s="145">
        <v>0.3</v>
      </c>
      <c r="O58" s="69">
        <v>7674</v>
      </c>
      <c r="P58" s="144">
        <v>0.6</v>
      </c>
      <c r="Q58" s="92">
        <v>840332</v>
      </c>
      <c r="R58" s="102">
        <v>70.3</v>
      </c>
      <c r="S58" s="69">
        <v>292267</v>
      </c>
      <c r="T58" s="102">
        <v>24.5</v>
      </c>
      <c r="U58" s="69">
        <v>62100</v>
      </c>
      <c r="V58" s="125">
        <v>5.2</v>
      </c>
    </row>
    <row r="59" spans="1:22" ht="19.5" customHeight="1">
      <c r="A59" s="100"/>
      <c r="B59" s="64">
        <f t="shared" si="5"/>
        <v>59</v>
      </c>
      <c r="C59" s="147">
        <f t="shared" si="7"/>
        <v>84</v>
      </c>
      <c r="D59" s="146">
        <v>1201122</v>
      </c>
      <c r="E59" s="93">
        <f t="shared" si="6"/>
        <v>100.53762495825309</v>
      </c>
      <c r="F59" s="65">
        <f t="shared" si="4"/>
        <v>100.32097781720051</v>
      </c>
      <c r="G59" s="151"/>
      <c r="H59" s="150"/>
      <c r="I59" s="68"/>
      <c r="J59" s="150"/>
      <c r="K59" s="68"/>
      <c r="L59" s="150"/>
      <c r="M59" s="68"/>
      <c r="N59" s="150"/>
      <c r="O59" s="68"/>
      <c r="P59" s="149"/>
      <c r="Q59" s="92">
        <v>849865</v>
      </c>
      <c r="R59" s="102">
        <v>70.8</v>
      </c>
      <c r="S59" s="69">
        <v>292333</v>
      </c>
      <c r="T59" s="102">
        <v>24.3</v>
      </c>
      <c r="U59" s="69">
        <v>58924</v>
      </c>
      <c r="V59" s="125">
        <v>4.9</v>
      </c>
    </row>
    <row r="60" spans="1:22" ht="19.5" customHeight="1">
      <c r="A60" s="117"/>
      <c r="B60" s="116">
        <f t="shared" si="5"/>
        <v>60</v>
      </c>
      <c r="C60" s="143">
        <f t="shared" si="7"/>
        <v>85</v>
      </c>
      <c r="D60" s="142">
        <v>1186442</v>
      </c>
      <c r="E60" s="113">
        <f t="shared" si="6"/>
        <v>98.77780941486377</v>
      </c>
      <c r="F60" s="141">
        <f t="shared" si="4"/>
        <v>99.09486427140207</v>
      </c>
      <c r="G60" s="154"/>
      <c r="H60" s="140"/>
      <c r="I60" s="153"/>
      <c r="J60" s="140"/>
      <c r="K60" s="153"/>
      <c r="L60" s="140"/>
      <c r="M60" s="153"/>
      <c r="N60" s="140"/>
      <c r="O60" s="153"/>
      <c r="P60" s="139"/>
      <c r="Q60" s="107">
        <v>845270</v>
      </c>
      <c r="R60" s="106">
        <v>71.2</v>
      </c>
      <c r="S60" s="105">
        <v>281528</v>
      </c>
      <c r="T60" s="106">
        <v>23.7</v>
      </c>
      <c r="U60" s="109">
        <v>59644</v>
      </c>
      <c r="V60" s="104" t="s">
        <v>252</v>
      </c>
    </row>
    <row r="61" spans="1:22" s="156" customFormat="1" ht="19.5" customHeight="1">
      <c r="A61" s="685" t="s">
        <v>253</v>
      </c>
      <c r="B61" s="685"/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</row>
    <row r="62" spans="1:22" ht="19.5" customHeight="1">
      <c r="A62" s="100" t="s">
        <v>206</v>
      </c>
      <c r="B62" s="64">
        <f>B60+1</f>
        <v>61</v>
      </c>
      <c r="C62" s="147">
        <f>C60+1</f>
        <v>86</v>
      </c>
      <c r="D62" s="146">
        <v>1199194</v>
      </c>
      <c r="E62" s="93">
        <f>D62/D60*100</f>
        <v>101.07481023092575</v>
      </c>
      <c r="F62" s="65">
        <f aca="true" t="shared" si="8" ref="F62:F90">D62/D$65*100</f>
        <v>100.15994601091307</v>
      </c>
      <c r="G62" s="92">
        <v>1021283</v>
      </c>
      <c r="H62" s="145">
        <v>83.6</v>
      </c>
      <c r="I62" s="69">
        <v>157641</v>
      </c>
      <c r="J62" s="145">
        <v>12.9</v>
      </c>
      <c r="K62" s="69">
        <v>31350</v>
      </c>
      <c r="L62" s="145">
        <v>2.6</v>
      </c>
      <c r="M62" s="69">
        <v>3788</v>
      </c>
      <c r="N62" s="145">
        <v>0.3</v>
      </c>
      <c r="O62" s="69">
        <v>7930</v>
      </c>
      <c r="P62" s="144">
        <v>0.6</v>
      </c>
      <c r="Q62" s="92">
        <v>866211</v>
      </c>
      <c r="R62" s="102">
        <v>72.2</v>
      </c>
      <c r="S62" s="69">
        <v>273454</v>
      </c>
      <c r="T62" s="102">
        <v>22.8</v>
      </c>
      <c r="U62" s="69">
        <v>59529</v>
      </c>
      <c r="V62" s="101" t="s">
        <v>252</v>
      </c>
    </row>
    <row r="63" spans="1:22" ht="19.5" customHeight="1">
      <c r="A63" s="100"/>
      <c r="B63" s="64">
        <f>B62+1</f>
        <v>62</v>
      </c>
      <c r="C63" s="147">
        <f>C62+1</f>
        <v>87</v>
      </c>
      <c r="D63" s="146">
        <v>1195286</v>
      </c>
      <c r="E63" s="93">
        <f aca="true" t="shared" si="9" ref="E63:E90">D63/D62*100</f>
        <v>99.67411444687015</v>
      </c>
      <c r="F63" s="65">
        <f t="shared" si="8"/>
        <v>99.83353921684085</v>
      </c>
      <c r="G63" s="151"/>
      <c r="H63" s="150"/>
      <c r="I63" s="68"/>
      <c r="J63" s="150"/>
      <c r="K63" s="68"/>
      <c r="L63" s="150"/>
      <c r="M63" s="68"/>
      <c r="N63" s="150"/>
      <c r="O63" s="68"/>
      <c r="P63" s="149"/>
      <c r="Q63" s="92">
        <v>867731</v>
      </c>
      <c r="R63" s="102">
        <v>72.6</v>
      </c>
      <c r="S63" s="69">
        <v>266272</v>
      </c>
      <c r="T63" s="102">
        <v>22.3</v>
      </c>
      <c r="U63" s="69">
        <v>61283</v>
      </c>
      <c r="V63" s="125">
        <v>5.1</v>
      </c>
    </row>
    <row r="64" spans="1:22" ht="19.5" customHeight="1">
      <c r="A64" s="89"/>
      <c r="B64" s="64">
        <f>B63+1</f>
        <v>63</v>
      </c>
      <c r="C64" s="147">
        <f>C63+1</f>
        <v>88</v>
      </c>
      <c r="D64" s="146">
        <v>1198200</v>
      </c>
      <c r="E64" s="93">
        <f t="shared" si="9"/>
        <v>100.24379102574615</v>
      </c>
      <c r="F64" s="65">
        <f t="shared" si="8"/>
        <v>100.07692442613627</v>
      </c>
      <c r="G64" s="151"/>
      <c r="H64" s="150"/>
      <c r="I64" s="68"/>
      <c r="J64" s="150"/>
      <c r="K64" s="68"/>
      <c r="L64" s="150"/>
      <c r="M64" s="68"/>
      <c r="N64" s="150"/>
      <c r="O64" s="68"/>
      <c r="P64" s="149"/>
      <c r="Q64" s="92">
        <v>878215</v>
      </c>
      <c r="R64" s="102">
        <v>73.3</v>
      </c>
      <c r="S64" s="69">
        <v>261015</v>
      </c>
      <c r="T64" s="102">
        <v>21.8</v>
      </c>
      <c r="U64" s="69">
        <v>58970</v>
      </c>
      <c r="V64" s="125">
        <v>4.9</v>
      </c>
    </row>
    <row r="65" spans="1:22" ht="19.5" customHeight="1">
      <c r="A65" s="155" t="s">
        <v>205</v>
      </c>
      <c r="B65" s="64" t="s">
        <v>204</v>
      </c>
      <c r="C65" s="147">
        <f aca="true" t="shared" si="10" ref="C65:C75">C64+1</f>
        <v>89</v>
      </c>
      <c r="D65" s="146">
        <v>1197279</v>
      </c>
      <c r="E65" s="93">
        <f t="shared" si="9"/>
        <v>99.92313470205309</v>
      </c>
      <c r="F65" s="65">
        <f t="shared" si="8"/>
        <v>100</v>
      </c>
      <c r="G65" s="92">
        <v>1009799</v>
      </c>
      <c r="H65" s="145">
        <v>83.2</v>
      </c>
      <c r="I65" s="69">
        <v>163403</v>
      </c>
      <c r="J65" s="145">
        <v>13.5</v>
      </c>
      <c r="K65" s="69">
        <v>28031</v>
      </c>
      <c r="L65" s="145">
        <v>2.3</v>
      </c>
      <c r="M65" s="69">
        <v>4139</v>
      </c>
      <c r="N65" s="145">
        <v>0.3</v>
      </c>
      <c r="O65" s="69">
        <v>8426</v>
      </c>
      <c r="P65" s="144">
        <v>0.7</v>
      </c>
      <c r="Q65" s="92">
        <v>883761</v>
      </c>
      <c r="R65" s="145">
        <v>73.8</v>
      </c>
      <c r="S65" s="69">
        <v>254908</v>
      </c>
      <c r="T65" s="145">
        <v>21.3</v>
      </c>
      <c r="U65" s="69">
        <v>58610</v>
      </c>
      <c r="V65" s="144">
        <v>4.9</v>
      </c>
    </row>
    <row r="66" spans="1:22" ht="19.5" customHeight="1">
      <c r="A66" s="117"/>
      <c r="B66" s="116">
        <v>2</v>
      </c>
      <c r="C66" s="143">
        <f t="shared" si="10"/>
        <v>90</v>
      </c>
      <c r="D66" s="142">
        <v>1176187</v>
      </c>
      <c r="E66" s="113">
        <f t="shared" si="9"/>
        <v>98.23833876648635</v>
      </c>
      <c r="F66" s="141">
        <f t="shared" si="8"/>
        <v>98.23833876648635</v>
      </c>
      <c r="G66" s="154"/>
      <c r="H66" s="140"/>
      <c r="I66" s="153"/>
      <c r="J66" s="140"/>
      <c r="K66" s="153"/>
      <c r="L66" s="140"/>
      <c r="M66" s="153"/>
      <c r="N66" s="140"/>
      <c r="O66" s="153"/>
      <c r="P66" s="139"/>
      <c r="Q66" s="107">
        <v>866364</v>
      </c>
      <c r="R66" s="140">
        <v>73.7</v>
      </c>
      <c r="S66" s="105">
        <v>249511</v>
      </c>
      <c r="T66" s="140">
        <v>21.2</v>
      </c>
      <c r="U66" s="152">
        <v>60312</v>
      </c>
      <c r="V66" s="139">
        <v>5.1</v>
      </c>
    </row>
    <row r="67" spans="1:22" ht="19.5" customHeight="1">
      <c r="A67" s="100"/>
      <c r="B67" s="64">
        <f aca="true" t="shared" si="11" ref="B67:B76">B66+1</f>
        <v>3</v>
      </c>
      <c r="C67" s="147">
        <f t="shared" si="10"/>
        <v>91</v>
      </c>
      <c r="D67" s="146">
        <v>1175254</v>
      </c>
      <c r="E67" s="93">
        <f t="shared" si="9"/>
        <v>99.92067587892062</v>
      </c>
      <c r="F67" s="65">
        <f t="shared" si="8"/>
        <v>98.16041206769684</v>
      </c>
      <c r="G67" s="151"/>
      <c r="H67" s="150"/>
      <c r="I67" s="68"/>
      <c r="J67" s="150"/>
      <c r="K67" s="68"/>
      <c r="L67" s="150"/>
      <c r="M67" s="68"/>
      <c r="N67" s="150"/>
      <c r="O67" s="68"/>
      <c r="P67" s="149"/>
      <c r="Q67" s="92">
        <v>880346</v>
      </c>
      <c r="R67" s="102">
        <v>74.9</v>
      </c>
      <c r="S67" s="69">
        <v>237610</v>
      </c>
      <c r="T67" s="102">
        <v>20.2</v>
      </c>
      <c r="U67" s="69">
        <v>57298</v>
      </c>
      <c r="V67" s="125">
        <v>4.9</v>
      </c>
    </row>
    <row r="68" spans="1:22" ht="19.5" customHeight="1">
      <c r="A68" s="100"/>
      <c r="B68" s="64">
        <f t="shared" si="11"/>
        <v>4</v>
      </c>
      <c r="C68" s="147">
        <f t="shared" si="10"/>
        <v>92</v>
      </c>
      <c r="D68" s="146">
        <v>1183136</v>
      </c>
      <c r="E68" s="93">
        <f t="shared" si="9"/>
        <v>100.67066353315963</v>
      </c>
      <c r="F68" s="65">
        <f t="shared" si="8"/>
        <v>98.81873815543412</v>
      </c>
      <c r="G68" s="92">
        <v>989896</v>
      </c>
      <c r="H68" s="145">
        <v>82.5</v>
      </c>
      <c r="I68" s="69">
        <v>164335</v>
      </c>
      <c r="J68" s="145">
        <v>13.7</v>
      </c>
      <c r="K68" s="69">
        <v>31073</v>
      </c>
      <c r="L68" s="145">
        <v>2.6</v>
      </c>
      <c r="M68" s="69">
        <v>5686</v>
      </c>
      <c r="N68" s="145">
        <v>0.5</v>
      </c>
      <c r="O68" s="69">
        <v>8866</v>
      </c>
      <c r="P68" s="144">
        <v>0.7</v>
      </c>
      <c r="Q68" s="92">
        <v>890642</v>
      </c>
      <c r="R68" s="102">
        <v>75.3</v>
      </c>
      <c r="S68" s="69">
        <v>230613</v>
      </c>
      <c r="T68" s="102">
        <v>19.5</v>
      </c>
      <c r="U68" s="69">
        <v>61881</v>
      </c>
      <c r="V68" s="125">
        <v>5.2</v>
      </c>
    </row>
    <row r="69" spans="1:22" ht="19.5" customHeight="1">
      <c r="A69" s="89"/>
      <c r="B69" s="64">
        <f t="shared" si="11"/>
        <v>5</v>
      </c>
      <c r="C69" s="147">
        <f t="shared" si="10"/>
        <v>93</v>
      </c>
      <c r="D69" s="146">
        <v>1166653</v>
      </c>
      <c r="E69" s="93">
        <f t="shared" si="9"/>
        <v>98.60683809807156</v>
      </c>
      <c r="F69" s="65">
        <f t="shared" si="8"/>
        <v>97.44203314348619</v>
      </c>
      <c r="G69" s="151"/>
      <c r="H69" s="150"/>
      <c r="I69" s="68"/>
      <c r="J69" s="150"/>
      <c r="K69" s="68"/>
      <c r="L69" s="150"/>
      <c r="M69" s="68"/>
      <c r="N69" s="150"/>
      <c r="O69" s="68"/>
      <c r="P69" s="149"/>
      <c r="Q69" s="92">
        <v>883614</v>
      </c>
      <c r="R69" s="102">
        <v>75.7</v>
      </c>
      <c r="S69" s="69">
        <v>227873</v>
      </c>
      <c r="T69" s="102">
        <v>19.5</v>
      </c>
      <c r="U69" s="69">
        <v>55166</v>
      </c>
      <c r="V69" s="125">
        <v>4.7</v>
      </c>
    </row>
    <row r="70" spans="1:22" ht="19.5" customHeight="1">
      <c r="A70" s="100"/>
      <c r="B70" s="64">
        <f t="shared" si="11"/>
        <v>6</v>
      </c>
      <c r="C70" s="147">
        <f t="shared" si="10"/>
        <v>94</v>
      </c>
      <c r="D70" s="146">
        <v>1140172</v>
      </c>
      <c r="E70" s="93">
        <f t="shared" si="9"/>
        <v>97.7301734106028</v>
      </c>
      <c r="F70" s="65">
        <f t="shared" si="8"/>
        <v>95.23026796594611</v>
      </c>
      <c r="G70" s="151"/>
      <c r="H70" s="150"/>
      <c r="I70" s="68"/>
      <c r="J70" s="150"/>
      <c r="K70" s="68"/>
      <c r="L70" s="150"/>
      <c r="M70" s="68"/>
      <c r="N70" s="150"/>
      <c r="O70" s="68"/>
      <c r="P70" s="149"/>
      <c r="Q70" s="92">
        <v>870090</v>
      </c>
      <c r="R70" s="102">
        <v>76.3</v>
      </c>
      <c r="S70" s="69">
        <v>216795</v>
      </c>
      <c r="T70" s="148" t="s">
        <v>251</v>
      </c>
      <c r="U70" s="69">
        <v>53287</v>
      </c>
      <c r="V70" s="125">
        <v>4.7</v>
      </c>
    </row>
    <row r="71" spans="1:22" ht="19.5" customHeight="1">
      <c r="A71" s="117"/>
      <c r="B71" s="116">
        <f t="shared" si="11"/>
        <v>7</v>
      </c>
      <c r="C71" s="143">
        <f t="shared" si="10"/>
        <v>95</v>
      </c>
      <c r="D71" s="142">
        <v>1122018</v>
      </c>
      <c r="E71" s="113">
        <f t="shared" si="9"/>
        <v>98.40778408871644</v>
      </c>
      <c r="F71" s="141">
        <f t="shared" si="8"/>
        <v>93.71399648703435</v>
      </c>
      <c r="G71" s="107">
        <v>938671</v>
      </c>
      <c r="H71" s="110">
        <f aca="true" t="shared" si="12" ref="H71:H88">G71/$D71*100</f>
        <v>83.65917480824729</v>
      </c>
      <c r="I71" s="105">
        <v>151453</v>
      </c>
      <c r="J71" s="110">
        <f aca="true" t="shared" si="13" ref="J71:J89">I71/$D71*100</f>
        <v>13.498268298726046</v>
      </c>
      <c r="K71" s="105">
        <v>17790</v>
      </c>
      <c r="L71" s="108">
        <f aca="true" t="shared" si="14" ref="L71:L89">K71/$D71*100</f>
        <v>1.5855360609188087</v>
      </c>
      <c r="M71" s="105">
        <v>5857</v>
      </c>
      <c r="N71" s="108">
        <f aca="true" t="shared" si="15" ref="N71:N88">M71/$D71*100</f>
        <v>0.5220058858235785</v>
      </c>
      <c r="O71" s="105">
        <v>8247</v>
      </c>
      <c r="P71" s="108">
        <f aca="true" t="shared" si="16" ref="P71:P89">O71/$D71*100</f>
        <v>0.7350149462842842</v>
      </c>
      <c r="Q71" s="107">
        <v>859698</v>
      </c>
      <c r="R71" s="106">
        <v>76.6</v>
      </c>
      <c r="S71" s="105">
        <v>199992</v>
      </c>
      <c r="T71" s="106">
        <v>17.8</v>
      </c>
      <c r="U71" s="105">
        <v>62328</v>
      </c>
      <c r="V71" s="121">
        <v>5.6</v>
      </c>
    </row>
    <row r="72" spans="1:22" ht="19.5" customHeight="1">
      <c r="A72" s="100"/>
      <c r="B72" s="64">
        <f t="shared" si="11"/>
        <v>8</v>
      </c>
      <c r="C72" s="147">
        <f t="shared" si="10"/>
        <v>96</v>
      </c>
      <c r="D72" s="146">
        <v>1123204</v>
      </c>
      <c r="E72" s="103">
        <f t="shared" si="9"/>
        <v>100.10570240406125</v>
      </c>
      <c r="F72" s="65">
        <f t="shared" si="8"/>
        <v>93.81305443426302</v>
      </c>
      <c r="G72" s="92">
        <v>935638</v>
      </c>
      <c r="H72" s="145">
        <f t="shared" si="12"/>
        <v>83.30080733330722</v>
      </c>
      <c r="I72" s="69">
        <v>155014</v>
      </c>
      <c r="J72" s="145">
        <f t="shared" si="13"/>
        <v>13.801054839548293</v>
      </c>
      <c r="K72" s="69">
        <v>17345</v>
      </c>
      <c r="L72" s="91">
        <f t="shared" si="14"/>
        <v>1.5442430760574215</v>
      </c>
      <c r="M72" s="69">
        <v>6697</v>
      </c>
      <c r="N72" s="91">
        <f t="shared" si="15"/>
        <v>0.5962407541283685</v>
      </c>
      <c r="O72" s="69">
        <v>8510</v>
      </c>
      <c r="P72" s="91">
        <f t="shared" si="16"/>
        <v>0.7576539969587003</v>
      </c>
      <c r="Q72" s="92"/>
      <c r="R72" s="102"/>
      <c r="S72" s="69"/>
      <c r="T72" s="102"/>
      <c r="U72" s="69"/>
      <c r="V72" s="125"/>
    </row>
    <row r="73" spans="1:22" ht="19.5" customHeight="1">
      <c r="A73" s="100"/>
      <c r="B73" s="64">
        <f t="shared" si="11"/>
        <v>9</v>
      </c>
      <c r="C73" s="147">
        <f t="shared" si="10"/>
        <v>97</v>
      </c>
      <c r="D73" s="146">
        <v>1095402</v>
      </c>
      <c r="E73" s="97">
        <f t="shared" si="9"/>
        <v>97.52475952720965</v>
      </c>
      <c r="F73" s="65">
        <f t="shared" si="8"/>
        <v>91.49095574214532</v>
      </c>
      <c r="G73" s="92">
        <v>910134</v>
      </c>
      <c r="H73" s="145">
        <f t="shared" si="12"/>
        <v>83.08675719051088</v>
      </c>
      <c r="I73" s="69">
        <v>152902</v>
      </c>
      <c r="J73" s="91">
        <f t="shared" si="13"/>
        <v>13.958528467174608</v>
      </c>
      <c r="K73" s="69">
        <v>17152</v>
      </c>
      <c r="L73" s="91">
        <f t="shared" si="14"/>
        <v>1.5658178458684575</v>
      </c>
      <c r="M73" s="69">
        <v>7020</v>
      </c>
      <c r="N73" s="91">
        <f t="shared" si="15"/>
        <v>0.6408606155548374</v>
      </c>
      <c r="O73" s="69">
        <v>8194</v>
      </c>
      <c r="P73" s="91">
        <f t="shared" si="16"/>
        <v>0.7480358808912162</v>
      </c>
      <c r="Q73" s="92"/>
      <c r="R73" s="102"/>
      <c r="S73" s="69"/>
      <c r="T73" s="102"/>
      <c r="U73" s="69"/>
      <c r="V73" s="125"/>
    </row>
    <row r="74" spans="1:22" ht="19.5" customHeight="1">
      <c r="A74" s="100"/>
      <c r="B74" s="64">
        <f t="shared" si="11"/>
        <v>10</v>
      </c>
      <c r="C74" s="147">
        <f t="shared" si="10"/>
        <v>98</v>
      </c>
      <c r="D74" s="146">
        <v>1067533</v>
      </c>
      <c r="E74" s="97">
        <f t="shared" si="9"/>
        <v>97.45581987252169</v>
      </c>
      <c r="F74" s="65">
        <f t="shared" si="8"/>
        <v>89.16326102771367</v>
      </c>
      <c r="G74" s="92">
        <v>888895</v>
      </c>
      <c r="H74" s="145">
        <f t="shared" si="12"/>
        <v>83.26627841949616</v>
      </c>
      <c r="I74" s="69">
        <v>147784</v>
      </c>
      <c r="J74" s="145">
        <f t="shared" si="13"/>
        <v>13.843506477083146</v>
      </c>
      <c r="K74" s="69">
        <v>16102</v>
      </c>
      <c r="L74" s="91">
        <f t="shared" si="14"/>
        <v>1.5083374471796187</v>
      </c>
      <c r="M74" s="69">
        <v>6527</v>
      </c>
      <c r="N74" s="91">
        <f t="shared" si="15"/>
        <v>0.6114096707080718</v>
      </c>
      <c r="O74" s="69">
        <v>8225</v>
      </c>
      <c r="P74" s="91">
        <f t="shared" si="16"/>
        <v>0.7704679855329999</v>
      </c>
      <c r="Q74" s="92"/>
      <c r="R74" s="102"/>
      <c r="S74" s="69"/>
      <c r="T74" s="102"/>
      <c r="U74" s="69"/>
      <c r="V74" s="125"/>
    </row>
    <row r="75" spans="1:22" ht="19.5" customHeight="1">
      <c r="A75" s="100"/>
      <c r="B75" s="64">
        <f t="shared" si="11"/>
        <v>11</v>
      </c>
      <c r="C75" s="147">
        <f t="shared" si="10"/>
        <v>99</v>
      </c>
      <c r="D75" s="146">
        <v>1045408</v>
      </c>
      <c r="E75" s="97">
        <f t="shared" si="9"/>
        <v>97.92746453739603</v>
      </c>
      <c r="F75" s="65">
        <f t="shared" si="8"/>
        <v>87.31532082330017</v>
      </c>
      <c r="G75" s="92">
        <v>869872</v>
      </c>
      <c r="H75" s="145">
        <f t="shared" si="12"/>
        <v>83.20885242890814</v>
      </c>
      <c r="I75" s="69">
        <v>143788</v>
      </c>
      <c r="J75" s="145">
        <f t="shared" si="13"/>
        <v>13.754247145612048</v>
      </c>
      <c r="K75" s="69">
        <v>16679</v>
      </c>
      <c r="L75" s="91">
        <f t="shared" si="14"/>
        <v>1.5954536410664546</v>
      </c>
      <c r="M75" s="69">
        <v>6888</v>
      </c>
      <c r="N75" s="91">
        <f t="shared" si="15"/>
        <v>0.6588815084636812</v>
      </c>
      <c r="O75" s="69">
        <v>8181</v>
      </c>
      <c r="P75" s="91">
        <f t="shared" si="16"/>
        <v>0.782565275949677</v>
      </c>
      <c r="Q75" s="92">
        <v>844431</v>
      </c>
      <c r="R75" s="145">
        <v>80.8</v>
      </c>
      <c r="S75" s="69">
        <v>158162</v>
      </c>
      <c r="T75" s="145">
        <v>15.1</v>
      </c>
      <c r="U75" s="69">
        <v>42815</v>
      </c>
      <c r="V75" s="144">
        <v>4.1</v>
      </c>
    </row>
    <row r="76" spans="1:22" ht="19.5" customHeight="1">
      <c r="A76" s="117"/>
      <c r="B76" s="116">
        <f t="shared" si="11"/>
        <v>12</v>
      </c>
      <c r="C76" s="143">
        <v>2000</v>
      </c>
      <c r="D76" s="142">
        <v>1061475</v>
      </c>
      <c r="E76" s="113">
        <f t="shared" si="9"/>
        <v>101.53691190425174</v>
      </c>
      <c r="F76" s="141">
        <f t="shared" si="8"/>
        <v>88.65728038326907</v>
      </c>
      <c r="G76" s="107">
        <v>884953</v>
      </c>
      <c r="H76" s="110">
        <f t="shared" si="12"/>
        <v>83.37012176452578</v>
      </c>
      <c r="I76" s="105">
        <v>145668</v>
      </c>
      <c r="J76" s="110">
        <f t="shared" si="13"/>
        <v>13.723168232883488</v>
      </c>
      <c r="K76" s="105">
        <v>15654</v>
      </c>
      <c r="L76" s="108">
        <f t="shared" si="14"/>
        <v>1.474740337737582</v>
      </c>
      <c r="M76" s="105">
        <v>6942</v>
      </c>
      <c r="N76" s="108">
        <f t="shared" si="15"/>
        <v>0.653995619303328</v>
      </c>
      <c r="O76" s="105">
        <v>8258</v>
      </c>
      <c r="P76" s="108">
        <f t="shared" si="16"/>
        <v>0.7779740455498245</v>
      </c>
      <c r="Q76" s="107">
        <v>861622</v>
      </c>
      <c r="R76" s="140">
        <v>81.2</v>
      </c>
      <c r="S76" s="105">
        <v>153923</v>
      </c>
      <c r="T76" s="140">
        <v>14.5</v>
      </c>
      <c r="U76" s="105">
        <v>45930</v>
      </c>
      <c r="V76" s="139">
        <v>4.3</v>
      </c>
    </row>
    <row r="77" spans="1:24" ht="19.5" customHeight="1">
      <c r="A77" s="138"/>
      <c r="B77" s="137">
        <v>13</v>
      </c>
      <c r="C77" s="136" t="s">
        <v>250</v>
      </c>
      <c r="D77" s="135">
        <v>1027353</v>
      </c>
      <c r="E77" s="103">
        <f t="shared" si="9"/>
        <v>96.78541651946584</v>
      </c>
      <c r="F77" s="134">
        <f t="shared" si="8"/>
        <v>85.80731809377764</v>
      </c>
      <c r="G77" s="133">
        <v>854954</v>
      </c>
      <c r="H77" s="132">
        <f t="shared" si="12"/>
        <v>83.21910774582835</v>
      </c>
      <c r="I77" s="131">
        <v>141189</v>
      </c>
      <c r="J77" s="132">
        <f t="shared" si="13"/>
        <v>13.742988047925106</v>
      </c>
      <c r="K77" s="131">
        <v>15259</v>
      </c>
      <c r="L77" s="130">
        <f t="shared" si="14"/>
        <v>1.485273318907912</v>
      </c>
      <c r="M77" s="131">
        <v>7644</v>
      </c>
      <c r="N77" s="130">
        <f t="shared" si="15"/>
        <v>0.7440480535901487</v>
      </c>
      <c r="O77" s="131">
        <v>8307</v>
      </c>
      <c r="P77" s="130">
        <f t="shared" si="16"/>
        <v>0.808582833748478</v>
      </c>
      <c r="Q77" s="129">
        <v>820115</v>
      </c>
      <c r="R77" s="128">
        <v>79.8</v>
      </c>
      <c r="S77" s="127">
        <v>162501</v>
      </c>
      <c r="T77" s="128">
        <v>15.8</v>
      </c>
      <c r="U77" s="127">
        <v>44737</v>
      </c>
      <c r="V77" s="126">
        <v>4.4</v>
      </c>
      <c r="X77" s="63"/>
    </row>
    <row r="78" spans="1:22" ht="19.5" customHeight="1">
      <c r="A78" s="100"/>
      <c r="B78" s="64">
        <v>14</v>
      </c>
      <c r="C78" s="99" t="s">
        <v>249</v>
      </c>
      <c r="D78" s="98">
        <v>999465</v>
      </c>
      <c r="E78" s="97">
        <f t="shared" si="9"/>
        <v>97.28545105723154</v>
      </c>
      <c r="F78" s="96">
        <f t="shared" si="8"/>
        <v>83.47803644764504</v>
      </c>
      <c r="G78" s="95">
        <v>831075</v>
      </c>
      <c r="H78" s="119">
        <f t="shared" si="12"/>
        <v>83.15198631267728</v>
      </c>
      <c r="I78" s="94">
        <v>138023</v>
      </c>
      <c r="J78" s="119">
        <f t="shared" si="13"/>
        <v>13.809688183178</v>
      </c>
      <c r="K78" s="94">
        <v>14645</v>
      </c>
      <c r="L78" s="93">
        <f t="shared" si="14"/>
        <v>1.465283926900892</v>
      </c>
      <c r="M78" s="94">
        <v>7368</v>
      </c>
      <c r="N78" s="93">
        <f t="shared" si="15"/>
        <v>0.7371943990034668</v>
      </c>
      <c r="O78" s="94">
        <v>8354</v>
      </c>
      <c r="P78" s="93">
        <f t="shared" si="16"/>
        <v>0.8358471782403586</v>
      </c>
      <c r="Q78" s="92">
        <v>816219</v>
      </c>
      <c r="R78" s="102">
        <v>81.7</v>
      </c>
      <c r="S78" s="69">
        <v>143590</v>
      </c>
      <c r="T78" s="102">
        <v>14.4</v>
      </c>
      <c r="U78" s="69">
        <v>39656</v>
      </c>
      <c r="V78" s="101" t="s">
        <v>248</v>
      </c>
    </row>
    <row r="79" spans="1:22" ht="19.5" customHeight="1">
      <c r="A79" s="100"/>
      <c r="B79" s="64">
        <v>15</v>
      </c>
      <c r="C79" s="99" t="s">
        <v>247</v>
      </c>
      <c r="D79" s="98">
        <v>981100</v>
      </c>
      <c r="E79" s="97">
        <f t="shared" si="9"/>
        <v>98.16251694656641</v>
      </c>
      <c r="F79" s="96">
        <f t="shared" si="8"/>
        <v>81.94414167458044</v>
      </c>
      <c r="G79" s="95">
        <v>812527</v>
      </c>
      <c r="H79" s="119">
        <f t="shared" si="12"/>
        <v>82.81795943328916</v>
      </c>
      <c r="I79" s="94">
        <v>135602</v>
      </c>
      <c r="J79" s="119">
        <f t="shared" si="13"/>
        <v>13.821424931199674</v>
      </c>
      <c r="K79" s="94">
        <v>15414</v>
      </c>
      <c r="L79" s="93">
        <f t="shared" si="14"/>
        <v>1.571093670369993</v>
      </c>
      <c r="M79" s="94">
        <v>8944</v>
      </c>
      <c r="N79" s="93">
        <f t="shared" si="15"/>
        <v>0.9116298032820304</v>
      </c>
      <c r="O79" s="94">
        <v>8613</v>
      </c>
      <c r="P79" s="93">
        <f t="shared" si="16"/>
        <v>0.8778921618591377</v>
      </c>
      <c r="Q79" s="92">
        <v>805844</v>
      </c>
      <c r="R79" s="102">
        <v>82.1</v>
      </c>
      <c r="S79" s="69">
        <v>131966</v>
      </c>
      <c r="T79" s="102">
        <v>13.5</v>
      </c>
      <c r="U79" s="69">
        <v>43290</v>
      </c>
      <c r="V79" s="125">
        <v>4.4</v>
      </c>
    </row>
    <row r="80" spans="1:22" ht="19.5" customHeight="1">
      <c r="A80" s="100"/>
      <c r="B80" s="64">
        <v>16</v>
      </c>
      <c r="C80" s="99" t="s">
        <v>246</v>
      </c>
      <c r="D80" s="98">
        <v>953919</v>
      </c>
      <c r="E80" s="97">
        <f t="shared" si="9"/>
        <v>97.22953827336663</v>
      </c>
      <c r="F80" s="96">
        <f t="shared" si="8"/>
        <v>79.67391059226797</v>
      </c>
      <c r="G80" s="95">
        <v>791204</v>
      </c>
      <c r="H80" s="119">
        <f t="shared" si="12"/>
        <v>82.94247205475517</v>
      </c>
      <c r="I80" s="94">
        <v>131447</v>
      </c>
      <c r="J80" s="119">
        <f t="shared" si="13"/>
        <v>13.779681503356155</v>
      </c>
      <c r="K80" s="94">
        <v>14834</v>
      </c>
      <c r="L80" s="93">
        <f t="shared" si="14"/>
        <v>1.5550586580202304</v>
      </c>
      <c r="M80" s="94">
        <v>8292</v>
      </c>
      <c r="N80" s="93">
        <f t="shared" si="15"/>
        <v>0.8692561947083557</v>
      </c>
      <c r="O80" s="94">
        <v>8142</v>
      </c>
      <c r="P80" s="93">
        <f t="shared" si="16"/>
        <v>0.8535315891600859</v>
      </c>
      <c r="Q80" s="92">
        <v>784121</v>
      </c>
      <c r="R80" s="102">
        <v>82.2</v>
      </c>
      <c r="S80" s="69">
        <v>24802</v>
      </c>
      <c r="T80" s="102">
        <v>2.6</v>
      </c>
      <c r="U80" s="69">
        <v>144996</v>
      </c>
      <c r="V80" s="125">
        <v>15.2</v>
      </c>
    </row>
    <row r="81" spans="1:23" ht="19.5" customHeight="1">
      <c r="A81" s="117"/>
      <c r="B81" s="116">
        <v>17</v>
      </c>
      <c r="C81" s="115" t="s">
        <v>245</v>
      </c>
      <c r="D81" s="114">
        <v>938763</v>
      </c>
      <c r="E81" s="113">
        <f t="shared" si="9"/>
        <v>98.41118585540282</v>
      </c>
      <c r="F81" s="112">
        <f t="shared" si="8"/>
        <v>78.40804023122429</v>
      </c>
      <c r="G81" s="111">
        <v>783230</v>
      </c>
      <c r="H81" s="124">
        <f t="shared" si="12"/>
        <v>83.43213356299727</v>
      </c>
      <c r="I81" s="109">
        <v>125972</v>
      </c>
      <c r="J81" s="124">
        <f t="shared" si="13"/>
        <v>13.418935343638383</v>
      </c>
      <c r="K81" s="109">
        <v>13570</v>
      </c>
      <c r="L81" s="123">
        <f t="shared" si="14"/>
        <v>1.4455192631153977</v>
      </c>
      <c r="M81" s="109">
        <v>8176</v>
      </c>
      <c r="N81" s="123">
        <f t="shared" si="15"/>
        <v>0.8709333452639271</v>
      </c>
      <c r="O81" s="109">
        <v>7815</v>
      </c>
      <c r="P81" s="123">
        <f t="shared" si="16"/>
        <v>0.8324784849850282</v>
      </c>
      <c r="Q81" s="107">
        <v>780112</v>
      </c>
      <c r="R81" s="122">
        <v>83.1</v>
      </c>
      <c r="S81" s="105">
        <v>16898</v>
      </c>
      <c r="T81" s="122">
        <v>1.8</v>
      </c>
      <c r="U81" s="105">
        <v>141753</v>
      </c>
      <c r="V81" s="121">
        <v>15.1</v>
      </c>
      <c r="W81" s="120"/>
    </row>
    <row r="82" spans="1:23" ht="19.5" customHeight="1">
      <c r="A82" s="100"/>
      <c r="B82" s="64">
        <v>18</v>
      </c>
      <c r="C82" s="99" t="s">
        <v>244</v>
      </c>
      <c r="D82" s="98">
        <v>941570</v>
      </c>
      <c r="E82" s="97">
        <f t="shared" si="9"/>
        <v>100.29901050637915</v>
      </c>
      <c r="F82" s="96">
        <f t="shared" si="8"/>
        <v>78.64248850936164</v>
      </c>
      <c r="G82" s="95">
        <v>786211</v>
      </c>
      <c r="H82" s="119">
        <f t="shared" si="12"/>
        <v>83.50000531027963</v>
      </c>
      <c r="I82" s="94">
        <v>126170</v>
      </c>
      <c r="J82" s="119">
        <f t="shared" si="13"/>
        <v>13.399959641874743</v>
      </c>
      <c r="K82" s="94">
        <v>13182</v>
      </c>
      <c r="L82" s="93">
        <f t="shared" si="14"/>
        <v>1.4000021241118557</v>
      </c>
      <c r="M82" s="94">
        <v>7533</v>
      </c>
      <c r="N82" s="93">
        <f t="shared" si="15"/>
        <v>0.8000467304608261</v>
      </c>
      <c r="O82" s="94">
        <v>8474</v>
      </c>
      <c r="P82" s="93">
        <f t="shared" si="16"/>
        <v>0.8999861932729378</v>
      </c>
      <c r="Q82" s="92">
        <v>790919</v>
      </c>
      <c r="R82" s="118">
        <v>84</v>
      </c>
      <c r="S82" s="69">
        <v>9416</v>
      </c>
      <c r="T82" s="118">
        <v>1</v>
      </c>
      <c r="U82" s="69">
        <v>141235</v>
      </c>
      <c r="V82" s="101" t="s">
        <v>243</v>
      </c>
      <c r="W82" s="120"/>
    </row>
    <row r="83" spans="1:23" ht="19.5" customHeight="1">
      <c r="A83" s="100"/>
      <c r="B83" s="64">
        <v>19</v>
      </c>
      <c r="C83" s="99" t="s">
        <v>242</v>
      </c>
      <c r="D83" s="98">
        <v>927112</v>
      </c>
      <c r="E83" s="97">
        <f t="shared" si="9"/>
        <v>98.46447953949254</v>
      </c>
      <c r="F83" s="96">
        <f t="shared" si="8"/>
        <v>77.43491700764818</v>
      </c>
      <c r="G83" s="95">
        <v>776920</v>
      </c>
      <c r="H83" s="119">
        <f t="shared" si="12"/>
        <v>83.800015532104</v>
      </c>
      <c r="I83" s="94">
        <v>118670</v>
      </c>
      <c r="J83" s="119">
        <f t="shared" si="13"/>
        <v>12.79996375842401</v>
      </c>
      <c r="K83" s="94">
        <v>13907</v>
      </c>
      <c r="L83" s="93">
        <f t="shared" si="14"/>
        <v>1.500034515786658</v>
      </c>
      <c r="M83" s="94">
        <v>9271</v>
      </c>
      <c r="N83" s="93">
        <f t="shared" si="15"/>
        <v>0.9999870565800033</v>
      </c>
      <c r="O83" s="94">
        <v>8344</v>
      </c>
      <c r="P83" s="93">
        <f t="shared" si="16"/>
        <v>0.8999991371053336</v>
      </c>
      <c r="Q83" s="92">
        <v>783410</v>
      </c>
      <c r="R83" s="118">
        <v>84.5</v>
      </c>
      <c r="S83" s="69">
        <v>8344</v>
      </c>
      <c r="T83" s="118">
        <v>0.9</v>
      </c>
      <c r="U83" s="69">
        <v>135358</v>
      </c>
      <c r="V83" s="101" t="s">
        <v>241</v>
      </c>
      <c r="W83" s="120"/>
    </row>
    <row r="84" spans="1:22" ht="19.5" customHeight="1">
      <c r="A84" s="100"/>
      <c r="B84" s="64">
        <v>20</v>
      </c>
      <c r="C84" s="99" t="s">
        <v>240</v>
      </c>
      <c r="D84" s="98">
        <v>904813</v>
      </c>
      <c r="E84" s="97">
        <f t="shared" si="9"/>
        <v>97.59478897910931</v>
      </c>
      <c r="F84" s="96">
        <f t="shared" si="8"/>
        <v>75.57244384976268</v>
      </c>
      <c r="G84" s="95">
        <v>763943</v>
      </c>
      <c r="H84" s="119">
        <f t="shared" si="12"/>
        <v>84.43103713142936</v>
      </c>
      <c r="I84" s="94">
        <v>111400</v>
      </c>
      <c r="J84" s="119">
        <f t="shared" si="13"/>
        <v>12.311936278545954</v>
      </c>
      <c r="K84" s="94">
        <v>13436</v>
      </c>
      <c r="L84" s="93">
        <f t="shared" si="14"/>
        <v>1.4849477184788458</v>
      </c>
      <c r="M84" s="94">
        <v>8777</v>
      </c>
      <c r="N84" s="93">
        <f t="shared" si="15"/>
        <v>0.9700346922513271</v>
      </c>
      <c r="O84" s="94">
        <v>7257</v>
      </c>
      <c r="P84" s="93">
        <f t="shared" si="16"/>
        <v>0.8020441792945062</v>
      </c>
      <c r="Q84" s="92">
        <v>763219</v>
      </c>
      <c r="R84" s="118">
        <v>84.4</v>
      </c>
      <c r="S84" s="69">
        <v>7311</v>
      </c>
      <c r="T84" s="118">
        <v>0.8</v>
      </c>
      <c r="U84" s="69">
        <v>134283</v>
      </c>
      <c r="V84" s="101" t="s">
        <v>239</v>
      </c>
    </row>
    <row r="85" spans="1:22" ht="19.5" customHeight="1">
      <c r="A85" s="100"/>
      <c r="B85" s="64">
        <v>21</v>
      </c>
      <c r="C85" s="99" t="s">
        <v>238</v>
      </c>
      <c r="D85" s="98">
        <v>867935</v>
      </c>
      <c r="E85" s="97">
        <f t="shared" si="9"/>
        <v>95.92424069945945</v>
      </c>
      <c r="F85" s="96">
        <f t="shared" si="8"/>
        <v>72.49229294091019</v>
      </c>
      <c r="G85" s="95">
        <v>732537</v>
      </c>
      <c r="H85" s="119">
        <f t="shared" si="12"/>
        <v>84.39998386975984</v>
      </c>
      <c r="I85" s="94">
        <v>108492</v>
      </c>
      <c r="J85" s="119">
        <f t="shared" si="13"/>
        <v>12.50001440200015</v>
      </c>
      <c r="K85" s="94">
        <v>12151</v>
      </c>
      <c r="L85" s="93">
        <f t="shared" si="14"/>
        <v>1.3999896305598922</v>
      </c>
      <c r="M85" s="94">
        <v>8679</v>
      </c>
      <c r="N85" s="93">
        <f t="shared" si="15"/>
        <v>0.9999596743995806</v>
      </c>
      <c r="O85" s="94">
        <v>6076</v>
      </c>
      <c r="P85" s="93">
        <f t="shared" si="16"/>
        <v>0.7000524232805452</v>
      </c>
      <c r="Q85" s="92">
        <v>736877</v>
      </c>
      <c r="R85" s="118">
        <v>84.9</v>
      </c>
      <c r="S85" s="69">
        <v>5208</v>
      </c>
      <c r="T85" s="118">
        <v>0.6</v>
      </c>
      <c r="U85" s="69">
        <v>125851</v>
      </c>
      <c r="V85" s="101" t="s">
        <v>237</v>
      </c>
    </row>
    <row r="86" spans="1:22" ht="19.5" customHeight="1">
      <c r="A86" s="117"/>
      <c r="B86" s="116">
        <v>22</v>
      </c>
      <c r="C86" s="115" t="s">
        <v>236</v>
      </c>
      <c r="D86" s="114">
        <v>848926</v>
      </c>
      <c r="E86" s="113">
        <f t="shared" si="9"/>
        <v>97.80985903322254</v>
      </c>
      <c r="F86" s="112">
        <f t="shared" si="8"/>
        <v>70.90460953545498</v>
      </c>
      <c r="G86" s="111">
        <v>714796</v>
      </c>
      <c r="H86" s="110">
        <f t="shared" si="12"/>
        <v>84.2000362811364</v>
      </c>
      <c r="I86" s="109">
        <v>106116</v>
      </c>
      <c r="J86" s="110">
        <f t="shared" si="13"/>
        <v>12.50002944897435</v>
      </c>
      <c r="K86" s="109">
        <v>13583</v>
      </c>
      <c r="L86" s="108">
        <f t="shared" si="14"/>
        <v>1.6000216744451223</v>
      </c>
      <c r="M86" s="109">
        <v>8489</v>
      </c>
      <c r="N86" s="108">
        <f t="shared" si="15"/>
        <v>0.9999693730666748</v>
      </c>
      <c r="O86" s="109">
        <v>5942</v>
      </c>
      <c r="P86" s="108">
        <f t="shared" si="16"/>
        <v>0.699943222377451</v>
      </c>
      <c r="Q86" s="107">
        <v>724983</v>
      </c>
      <c r="R86" s="106">
        <v>85.4</v>
      </c>
      <c r="S86" s="105">
        <v>5093</v>
      </c>
      <c r="T86" s="106">
        <v>0.6</v>
      </c>
      <c r="U86" s="105">
        <v>118850</v>
      </c>
      <c r="V86" s="104" t="s">
        <v>235</v>
      </c>
    </row>
    <row r="87" spans="1:22" ht="19.5" customHeight="1">
      <c r="A87" s="100"/>
      <c r="B87" s="64">
        <v>23</v>
      </c>
      <c r="C87" s="99" t="s">
        <v>234</v>
      </c>
      <c r="D87" s="98">
        <v>825854</v>
      </c>
      <c r="E87" s="103">
        <f t="shared" si="9"/>
        <v>97.28221305508372</v>
      </c>
      <c r="F87" s="96">
        <f t="shared" si="8"/>
        <v>68.97757331415652</v>
      </c>
      <c r="G87" s="95">
        <v>694076</v>
      </c>
      <c r="H87" s="93">
        <f t="shared" si="12"/>
        <v>84.04342656207999</v>
      </c>
      <c r="I87" s="94">
        <v>104321</v>
      </c>
      <c r="J87" s="93">
        <f t="shared" si="13"/>
        <v>12.63189377299135</v>
      </c>
      <c r="K87" s="94">
        <v>13174</v>
      </c>
      <c r="L87" s="93">
        <f t="shared" si="14"/>
        <v>1.5951972140354105</v>
      </c>
      <c r="M87" s="94">
        <v>8502</v>
      </c>
      <c r="N87" s="93">
        <f t="shared" si="15"/>
        <v>1.0294797869841399</v>
      </c>
      <c r="O87" s="94">
        <v>5781</v>
      </c>
      <c r="P87" s="93">
        <f t="shared" si="16"/>
        <v>0.7000026639091171</v>
      </c>
      <c r="Q87" s="92">
        <v>707217</v>
      </c>
      <c r="R87" s="102">
        <v>85.7</v>
      </c>
      <c r="S87" s="69">
        <v>4836</v>
      </c>
      <c r="T87" s="102">
        <v>0.5</v>
      </c>
      <c r="U87" s="69">
        <v>113801</v>
      </c>
      <c r="V87" s="101" t="s">
        <v>233</v>
      </c>
    </row>
    <row r="88" spans="1:23" ht="19.5" customHeight="1">
      <c r="A88" s="100"/>
      <c r="B88" s="64">
        <v>24</v>
      </c>
      <c r="C88" s="99" t="s">
        <v>232</v>
      </c>
      <c r="D88" s="98">
        <v>807060</v>
      </c>
      <c r="E88" s="97">
        <f t="shared" si="9"/>
        <v>97.72429509332157</v>
      </c>
      <c r="F88" s="96">
        <f t="shared" si="8"/>
        <v>67.40784729373856</v>
      </c>
      <c r="G88" s="95">
        <v>679201</v>
      </c>
      <c r="H88" s="93">
        <f t="shared" si="12"/>
        <v>84.1574356305603</v>
      </c>
      <c r="I88" s="94">
        <v>102388</v>
      </c>
      <c r="J88" s="93">
        <f t="shared" si="13"/>
        <v>12.68654127326345</v>
      </c>
      <c r="K88" s="94">
        <v>12098</v>
      </c>
      <c r="L88" s="93">
        <f t="shared" si="14"/>
        <v>1.4990211384531509</v>
      </c>
      <c r="M88" s="94">
        <v>7695</v>
      </c>
      <c r="N88" s="93">
        <f t="shared" si="15"/>
        <v>0.9534607092409487</v>
      </c>
      <c r="O88" s="94">
        <v>5678</v>
      </c>
      <c r="P88" s="93">
        <f t="shared" si="16"/>
        <v>0.703541248482145</v>
      </c>
      <c r="Q88" s="92">
        <v>692979</v>
      </c>
      <c r="R88" s="91">
        <f>Q88/$D88*100</f>
        <v>85.86461973087502</v>
      </c>
      <c r="S88" s="69">
        <v>4507</v>
      </c>
      <c r="T88" s="91">
        <v>0.5</v>
      </c>
      <c r="U88" s="69">
        <v>109574</v>
      </c>
      <c r="V88" s="90">
        <f>U88/$D88*100</f>
        <v>13.576933561321338</v>
      </c>
      <c r="W88" s="89"/>
    </row>
    <row r="89" spans="1:22" ht="19.5" customHeight="1">
      <c r="A89" s="100"/>
      <c r="B89" s="64">
        <v>25</v>
      </c>
      <c r="C89" s="99" t="s">
        <v>231</v>
      </c>
      <c r="D89" s="98">
        <v>793363</v>
      </c>
      <c r="E89" s="97">
        <f t="shared" si="9"/>
        <v>98.3028523282036</v>
      </c>
      <c r="F89" s="96">
        <f t="shared" si="8"/>
        <v>66.26383658278479</v>
      </c>
      <c r="G89" s="95">
        <v>667528</v>
      </c>
      <c r="H89" s="119">
        <v>84.2</v>
      </c>
      <c r="I89" s="94">
        <v>100049</v>
      </c>
      <c r="J89" s="119">
        <f t="shared" si="13"/>
        <v>12.610746909044156</v>
      </c>
      <c r="K89" s="94">
        <v>12473</v>
      </c>
      <c r="L89" s="93">
        <f t="shared" si="14"/>
        <v>1.5721680995962755</v>
      </c>
      <c r="M89" s="94">
        <v>7694</v>
      </c>
      <c r="N89" s="93">
        <v>0.9</v>
      </c>
      <c r="O89" s="94">
        <v>5619</v>
      </c>
      <c r="P89" s="620">
        <f t="shared" si="16"/>
        <v>0.7082508259144931</v>
      </c>
      <c r="Q89" s="92">
        <v>683585</v>
      </c>
      <c r="R89" s="91">
        <f>Q89/$D89*100</f>
        <v>86.16295441052834</v>
      </c>
      <c r="S89" s="69">
        <v>4925</v>
      </c>
      <c r="T89" s="91">
        <v>0.6</v>
      </c>
      <c r="U89" s="69">
        <v>104853</v>
      </c>
      <c r="V89" s="620">
        <v>13.2</v>
      </c>
    </row>
    <row r="90" spans="1:22" ht="19.5" customHeight="1" thickBot="1">
      <c r="A90" s="88"/>
      <c r="B90" s="87">
        <v>26</v>
      </c>
      <c r="C90" s="86" t="s">
        <v>230</v>
      </c>
      <c r="D90" s="85">
        <v>790165</v>
      </c>
      <c r="E90" s="84">
        <f t="shared" si="9"/>
        <v>99.59690582999207</v>
      </c>
      <c r="F90" s="83">
        <f t="shared" si="8"/>
        <v>65.99673092069601</v>
      </c>
      <c r="G90" s="82"/>
      <c r="H90" s="81"/>
      <c r="I90" s="79"/>
      <c r="J90" s="81"/>
      <c r="K90" s="79"/>
      <c r="L90" s="80"/>
      <c r="M90" s="79"/>
      <c r="N90" s="80"/>
      <c r="O90" s="79"/>
      <c r="P90" s="78"/>
      <c r="Q90" s="77"/>
      <c r="R90" s="76"/>
      <c r="S90" s="75"/>
      <c r="T90" s="76"/>
      <c r="U90" s="75"/>
      <c r="V90" s="74"/>
    </row>
    <row r="91" spans="1:22" ht="15" customHeight="1">
      <c r="A91" s="73"/>
      <c r="B91" s="64"/>
      <c r="C91" s="72"/>
      <c r="D91" s="71"/>
      <c r="E91" s="65"/>
      <c r="F91" s="65"/>
      <c r="G91" s="69"/>
      <c r="H91" s="70"/>
      <c r="I91" s="69"/>
      <c r="J91" s="70"/>
      <c r="K91" s="69"/>
      <c r="L91" s="65"/>
      <c r="M91" s="69"/>
      <c r="N91" s="65"/>
      <c r="O91" s="69"/>
      <c r="P91" s="65"/>
      <c r="Q91" s="68"/>
      <c r="R91" s="67"/>
      <c r="S91" s="68"/>
      <c r="T91" s="67"/>
      <c r="U91" s="68"/>
      <c r="V91" s="67"/>
    </row>
    <row r="92" spans="1:23" ht="15" customHeight="1">
      <c r="A92" s="686" t="s">
        <v>189</v>
      </c>
      <c r="B92" s="686"/>
      <c r="C92" s="688" t="s">
        <v>229</v>
      </c>
      <c r="D92" s="688"/>
      <c r="E92" s="688"/>
      <c r="F92" s="688"/>
      <c r="G92" s="688"/>
      <c r="H92" s="688"/>
      <c r="I92" s="688"/>
      <c r="J92" s="688"/>
      <c r="K92" s="688"/>
      <c r="L92" s="688"/>
      <c r="M92" s="688"/>
      <c r="N92" s="688"/>
      <c r="O92" s="688"/>
      <c r="P92" s="688"/>
      <c r="Q92" s="688"/>
      <c r="R92" s="688"/>
      <c r="S92" s="688"/>
      <c r="T92" s="688"/>
      <c r="U92" s="688"/>
      <c r="V92" s="688"/>
      <c r="W92" s="61"/>
    </row>
    <row r="93" spans="1:27" ht="15" customHeight="1">
      <c r="A93" s="61"/>
      <c r="C93" s="676" t="s">
        <v>228</v>
      </c>
      <c r="D93" s="676"/>
      <c r="E93" s="676"/>
      <c r="F93" s="676"/>
      <c r="G93" s="676"/>
      <c r="H93" s="676"/>
      <c r="I93" s="676"/>
      <c r="J93" s="676"/>
      <c r="K93" s="676"/>
      <c r="L93" s="676"/>
      <c r="M93" s="676"/>
      <c r="N93" s="676"/>
      <c r="O93" s="676"/>
      <c r="P93" s="676"/>
      <c r="Q93" s="676"/>
      <c r="R93" s="676"/>
      <c r="S93" s="676"/>
      <c r="T93" s="676"/>
      <c r="U93" s="676"/>
      <c r="V93" s="676"/>
      <c r="W93" s="66"/>
      <c r="X93" s="66"/>
      <c r="Y93" s="66"/>
      <c r="Z93" s="66"/>
      <c r="AA93" s="66"/>
    </row>
    <row r="94" spans="1:23" ht="15" customHeight="1">
      <c r="A94" s="61"/>
      <c r="C94" s="676" t="s">
        <v>227</v>
      </c>
      <c r="D94" s="676"/>
      <c r="E94" s="676"/>
      <c r="F94" s="676"/>
      <c r="G94" s="676"/>
      <c r="H94" s="676"/>
      <c r="I94" s="676"/>
      <c r="J94" s="676"/>
      <c r="K94" s="676"/>
      <c r="L94" s="676"/>
      <c r="M94" s="676"/>
      <c r="N94" s="676"/>
      <c r="O94" s="676"/>
      <c r="P94" s="676"/>
      <c r="Q94" s="676"/>
      <c r="R94" s="676"/>
      <c r="S94" s="676"/>
      <c r="T94" s="676"/>
      <c r="U94" s="676"/>
      <c r="V94" s="676"/>
      <c r="W94" s="61"/>
    </row>
    <row r="95" spans="1:23" ht="15" customHeight="1">
      <c r="A95" s="61"/>
      <c r="C95" s="676" t="s">
        <v>226</v>
      </c>
      <c r="D95" s="676"/>
      <c r="E95" s="676"/>
      <c r="F95" s="676"/>
      <c r="G95" s="676"/>
      <c r="H95" s="676"/>
      <c r="I95" s="676"/>
      <c r="J95" s="676"/>
      <c r="K95" s="676"/>
      <c r="L95" s="676"/>
      <c r="M95" s="676"/>
      <c r="N95" s="676"/>
      <c r="O95" s="676"/>
      <c r="P95" s="676"/>
      <c r="Q95" s="676"/>
      <c r="R95" s="676"/>
      <c r="S95" s="676"/>
      <c r="T95" s="676"/>
      <c r="U95" s="676"/>
      <c r="V95" s="676"/>
      <c r="W95" s="61"/>
    </row>
    <row r="96" spans="1:23" ht="15" customHeight="1">
      <c r="A96" s="61"/>
      <c r="C96" s="676" t="s">
        <v>225</v>
      </c>
      <c r="D96" s="676"/>
      <c r="E96" s="676"/>
      <c r="F96" s="676"/>
      <c r="G96" s="676"/>
      <c r="H96" s="676"/>
      <c r="I96" s="676"/>
      <c r="J96" s="676"/>
      <c r="K96" s="676"/>
      <c r="L96" s="676"/>
      <c r="M96" s="676"/>
      <c r="N96" s="676"/>
      <c r="O96" s="676"/>
      <c r="P96" s="676"/>
      <c r="Q96" s="676"/>
      <c r="R96" s="676"/>
      <c r="S96" s="676"/>
      <c r="T96" s="676"/>
      <c r="U96" s="676"/>
      <c r="V96" s="676"/>
      <c r="W96" s="61"/>
    </row>
    <row r="97" spans="1:22" ht="15" customHeight="1">
      <c r="A97" s="61"/>
      <c r="C97" s="687" t="s">
        <v>224</v>
      </c>
      <c r="D97" s="687"/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87"/>
      <c r="S97" s="687"/>
      <c r="T97" s="687"/>
      <c r="U97" s="687"/>
      <c r="V97" s="687"/>
    </row>
    <row r="98" spans="1:23" ht="15" customHeight="1">
      <c r="A98" s="61"/>
      <c r="C98" s="676" t="s">
        <v>223</v>
      </c>
      <c r="D98" s="676"/>
      <c r="E98" s="676"/>
      <c r="F98" s="676"/>
      <c r="G98" s="676"/>
      <c r="H98" s="676"/>
      <c r="I98" s="676"/>
      <c r="J98" s="676"/>
      <c r="K98" s="676"/>
      <c r="L98" s="676"/>
      <c r="M98" s="676"/>
      <c r="N98" s="676"/>
      <c r="O98" s="676"/>
      <c r="P98" s="676"/>
      <c r="Q98" s="676"/>
      <c r="R98" s="676"/>
      <c r="S98" s="676"/>
      <c r="T98" s="676"/>
      <c r="U98" s="676"/>
      <c r="V98" s="676"/>
      <c r="W98" s="61"/>
    </row>
    <row r="99" spans="1:23" ht="15" customHeight="1">
      <c r="A99" s="61"/>
      <c r="C99" s="676" t="s">
        <v>222</v>
      </c>
      <c r="D99" s="676"/>
      <c r="E99" s="676"/>
      <c r="F99" s="676"/>
      <c r="G99" s="676"/>
      <c r="H99" s="676"/>
      <c r="I99" s="676"/>
      <c r="J99" s="676"/>
      <c r="K99" s="676"/>
      <c r="L99" s="676"/>
      <c r="M99" s="676"/>
      <c r="N99" s="676"/>
      <c r="O99" s="676"/>
      <c r="P99" s="676"/>
      <c r="Q99" s="676"/>
      <c r="R99" s="676"/>
      <c r="S99" s="676"/>
      <c r="T99" s="676"/>
      <c r="U99" s="676"/>
      <c r="V99" s="676"/>
      <c r="W99" s="61"/>
    </row>
    <row r="100" spans="1:22" ht="15" customHeight="1">
      <c r="A100" s="61"/>
      <c r="B100" s="61"/>
      <c r="C100" s="676" t="s">
        <v>221</v>
      </c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</row>
    <row r="101" spans="1:22" ht="15" customHeight="1">
      <c r="A101" s="61"/>
      <c r="B101" s="61"/>
      <c r="C101" s="676" t="s">
        <v>220</v>
      </c>
      <c r="D101" s="676"/>
      <c r="E101" s="676"/>
      <c r="F101" s="676"/>
      <c r="G101" s="676"/>
      <c r="H101" s="676"/>
      <c r="I101" s="676"/>
      <c r="J101" s="676"/>
      <c r="K101" s="676"/>
      <c r="L101" s="676"/>
      <c r="M101" s="676"/>
      <c r="N101" s="676"/>
      <c r="O101" s="676"/>
      <c r="P101" s="676"/>
      <c r="Q101" s="676"/>
      <c r="R101" s="676"/>
      <c r="S101" s="676"/>
      <c r="T101" s="676"/>
      <c r="U101" s="676"/>
      <c r="V101" s="676"/>
    </row>
    <row r="102" spans="1:16" ht="1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23" ht="15" customHeight="1">
      <c r="A103" s="686" t="s">
        <v>219</v>
      </c>
      <c r="B103" s="686"/>
      <c r="C103" s="676" t="s">
        <v>218</v>
      </c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1"/>
    </row>
    <row r="104" spans="1:23" ht="15" customHeight="1">
      <c r="A104" s="61"/>
      <c r="C104" s="676" t="s">
        <v>217</v>
      </c>
      <c r="D104" s="676"/>
      <c r="E104" s="676"/>
      <c r="F104" s="676"/>
      <c r="G104" s="676"/>
      <c r="H104" s="676"/>
      <c r="I104" s="676"/>
      <c r="J104" s="676"/>
      <c r="K104" s="676"/>
      <c r="L104" s="676"/>
      <c r="M104" s="676"/>
      <c r="N104" s="676"/>
      <c r="O104" s="676"/>
      <c r="P104" s="676"/>
      <c r="Q104" s="676"/>
      <c r="R104" s="676"/>
      <c r="S104" s="676"/>
      <c r="T104" s="676"/>
      <c r="U104" s="676"/>
      <c r="V104" s="676"/>
      <c r="W104" s="61"/>
    </row>
    <row r="105" spans="1:23" ht="15" customHeight="1">
      <c r="A105" s="61"/>
      <c r="C105" s="676" t="s">
        <v>216</v>
      </c>
      <c r="D105" s="676"/>
      <c r="E105" s="676"/>
      <c r="F105" s="676"/>
      <c r="G105" s="676"/>
      <c r="H105" s="676"/>
      <c r="I105" s="676"/>
      <c r="J105" s="676"/>
      <c r="K105" s="676"/>
      <c r="L105" s="676"/>
      <c r="M105" s="676"/>
      <c r="N105" s="676"/>
      <c r="O105" s="676"/>
      <c r="P105" s="676"/>
      <c r="Q105" s="676"/>
      <c r="R105" s="676"/>
      <c r="S105" s="676"/>
      <c r="T105" s="676"/>
      <c r="U105" s="676"/>
      <c r="V105" s="676"/>
      <c r="W105" s="61"/>
    </row>
    <row r="106" spans="1:23" ht="15" customHeight="1">
      <c r="A106" s="61"/>
      <c r="C106" s="676" t="s">
        <v>215</v>
      </c>
      <c r="D106" s="676"/>
      <c r="E106" s="676"/>
      <c r="F106" s="676"/>
      <c r="G106" s="676"/>
      <c r="H106" s="676"/>
      <c r="I106" s="676"/>
      <c r="J106" s="676"/>
      <c r="K106" s="676"/>
      <c r="L106" s="676"/>
      <c r="M106" s="676"/>
      <c r="N106" s="676"/>
      <c r="O106" s="676"/>
      <c r="P106" s="676"/>
      <c r="Q106" s="676"/>
      <c r="R106" s="676"/>
      <c r="S106" s="676"/>
      <c r="T106" s="676"/>
      <c r="U106" s="676"/>
      <c r="V106" s="676"/>
      <c r="W106" s="61"/>
    </row>
    <row r="107" spans="1:16" ht="13.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4" ht="13.5">
      <c r="A108" s="64"/>
      <c r="B108" s="64"/>
      <c r="C108" s="64"/>
      <c r="D108" s="63"/>
    </row>
    <row r="109" spans="1:2" ht="13.5">
      <c r="A109" s="64"/>
      <c r="B109" s="64"/>
    </row>
    <row r="110" spans="1:4" ht="13.5">
      <c r="A110" s="61"/>
      <c r="B110" s="61" t="s">
        <v>214</v>
      </c>
      <c r="D110" s="63"/>
    </row>
    <row r="111" spans="1:4" ht="13.5">
      <c r="A111" s="61"/>
      <c r="B111" s="61"/>
      <c r="C111" s="61"/>
      <c r="D111" s="63"/>
    </row>
    <row r="112" spans="1:6" ht="13.5">
      <c r="A112" s="62"/>
      <c r="C112" s="61"/>
      <c r="D112" s="61"/>
      <c r="E112" s="61"/>
      <c r="F112" s="61"/>
    </row>
    <row r="113" spans="1:16" ht="13.5">
      <c r="A113" s="61"/>
      <c r="C113" s="61"/>
      <c r="D113" s="61"/>
      <c r="E113" s="61"/>
      <c r="F113" s="61"/>
      <c r="H113" s="61"/>
      <c r="J113" s="61"/>
      <c r="K113" s="61"/>
      <c r="L113" s="61"/>
      <c r="M113" s="61"/>
      <c r="N113" s="61"/>
      <c r="O113" s="61"/>
      <c r="P113" s="61"/>
    </row>
  </sheetData>
  <sheetProtection/>
  <mergeCells count="23">
    <mergeCell ref="C105:V105"/>
    <mergeCell ref="C104:V104"/>
    <mergeCell ref="C92:V92"/>
    <mergeCell ref="C95:V95"/>
    <mergeCell ref="C96:V96"/>
    <mergeCell ref="C106:V106"/>
    <mergeCell ref="C99:V99"/>
    <mergeCell ref="C100:V100"/>
    <mergeCell ref="A103:B103"/>
    <mergeCell ref="C103:V103"/>
    <mergeCell ref="A92:B92"/>
    <mergeCell ref="C94:V94"/>
    <mergeCell ref="C97:V97"/>
    <mergeCell ref="C98:V98"/>
    <mergeCell ref="C101:V101"/>
    <mergeCell ref="A1:V1"/>
    <mergeCell ref="Q3:V3"/>
    <mergeCell ref="U2:V2"/>
    <mergeCell ref="C93:V93"/>
    <mergeCell ref="A3:C4"/>
    <mergeCell ref="D3:D4"/>
    <mergeCell ref="G3:P3"/>
    <mergeCell ref="A61:V61"/>
  </mergeCells>
  <printOptions/>
  <pageMargins left="0.68" right="0.4724409448818898" top="0.984251968503937" bottom="0.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8.421875" style="192" bestFit="1" customWidth="1"/>
    <col min="2" max="2" width="2.57421875" style="192" customWidth="1"/>
    <col min="3" max="3" width="8.140625" style="192" bestFit="1" customWidth="1"/>
    <col min="4" max="4" width="6.421875" style="192" bestFit="1" customWidth="1"/>
    <col min="5" max="5" width="7.8515625" style="192" bestFit="1" customWidth="1"/>
    <col min="6" max="6" width="8.28125" style="192" bestFit="1" customWidth="1"/>
    <col min="7" max="7" width="7.140625" style="192" bestFit="1" customWidth="1"/>
    <col min="8" max="8" width="8.00390625" style="192" bestFit="1" customWidth="1"/>
    <col min="9" max="10" width="7.140625" style="192" bestFit="1" customWidth="1"/>
    <col min="11" max="11" width="8.140625" style="192" bestFit="1" customWidth="1"/>
    <col min="12" max="13" width="7.140625" style="192" bestFit="1" customWidth="1"/>
    <col min="14" max="16384" width="9.00390625" style="192" customWidth="1"/>
  </cols>
  <sheetData>
    <row r="1" spans="1:13" ht="21">
      <c r="A1" s="689" t="s">
        <v>298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3" ht="14.25" thickBot="1">
      <c r="A2" s="697" t="s">
        <v>271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</row>
    <row r="3" spans="1:13" s="194" customFormat="1" ht="12" customHeight="1">
      <c r="A3" s="708" t="s">
        <v>297</v>
      </c>
      <c r="B3" s="711" t="s">
        <v>296</v>
      </c>
      <c r="C3" s="712"/>
      <c r="D3" s="230"/>
      <c r="E3" s="692" t="s">
        <v>53</v>
      </c>
      <c r="F3" s="693"/>
      <c r="G3" s="693"/>
      <c r="H3" s="693" t="s">
        <v>52</v>
      </c>
      <c r="I3" s="693"/>
      <c r="J3" s="721" t="s">
        <v>295</v>
      </c>
      <c r="K3" s="701" t="s">
        <v>51</v>
      </c>
      <c r="L3" s="702"/>
      <c r="M3" s="694" t="s">
        <v>50</v>
      </c>
    </row>
    <row r="4" spans="1:13" s="194" customFormat="1" ht="12" customHeight="1">
      <c r="A4" s="709"/>
      <c r="B4" s="713"/>
      <c r="C4" s="714"/>
      <c r="D4" s="229"/>
      <c r="E4" s="690" t="s">
        <v>49</v>
      </c>
      <c r="F4" s="691"/>
      <c r="G4" s="705" t="s">
        <v>294</v>
      </c>
      <c r="H4" s="699" t="s">
        <v>49</v>
      </c>
      <c r="I4" s="705" t="s">
        <v>294</v>
      </c>
      <c r="J4" s="707"/>
      <c r="K4" s="703"/>
      <c r="L4" s="704"/>
      <c r="M4" s="695"/>
    </row>
    <row r="5" spans="1:13" s="194" customFormat="1" ht="12" customHeight="1">
      <c r="A5" s="709"/>
      <c r="B5" s="713"/>
      <c r="C5" s="714"/>
      <c r="D5" s="717" t="s">
        <v>293</v>
      </c>
      <c r="E5" s="719" t="s">
        <v>292</v>
      </c>
      <c r="F5" s="705" t="s">
        <v>291</v>
      </c>
      <c r="G5" s="707"/>
      <c r="H5" s="722"/>
      <c r="I5" s="707"/>
      <c r="J5" s="707"/>
      <c r="K5" s="699" t="s">
        <v>48</v>
      </c>
      <c r="L5" s="699" t="s">
        <v>47</v>
      </c>
      <c r="M5" s="695"/>
    </row>
    <row r="6" spans="1:13" s="194" customFormat="1" ht="12">
      <c r="A6" s="710"/>
      <c r="B6" s="715"/>
      <c r="C6" s="716"/>
      <c r="D6" s="718"/>
      <c r="E6" s="720"/>
      <c r="F6" s="706"/>
      <c r="G6" s="706"/>
      <c r="H6" s="700"/>
      <c r="I6" s="706"/>
      <c r="J6" s="706"/>
      <c r="K6" s="700"/>
      <c r="L6" s="700"/>
      <c r="M6" s="696"/>
    </row>
    <row r="7" spans="1:13" ht="13.5">
      <c r="A7" s="210" t="s">
        <v>290</v>
      </c>
      <c r="B7" s="223" t="s">
        <v>289</v>
      </c>
      <c r="C7" s="222">
        <f aca="true" t="shared" si="0" ref="C7:C13">SUM(F7:I7)</f>
        <v>22097</v>
      </c>
      <c r="D7" s="208">
        <f aca="true" t="shared" si="1" ref="D7:D38">C7/C$61*100</f>
        <v>2.7965045275353884</v>
      </c>
      <c r="E7" s="228">
        <v>577</v>
      </c>
      <c r="F7" s="226">
        <v>15</v>
      </c>
      <c r="G7" s="227">
        <v>0</v>
      </c>
      <c r="H7" s="226">
        <v>18444</v>
      </c>
      <c r="I7" s="227">
        <v>3638</v>
      </c>
      <c r="J7" s="226">
        <v>4277</v>
      </c>
      <c r="K7" s="227">
        <v>0</v>
      </c>
      <c r="L7" s="226">
        <v>2417</v>
      </c>
      <c r="M7" s="225">
        <v>360</v>
      </c>
    </row>
    <row r="8" spans="1:14" ht="13.5">
      <c r="A8" s="224" t="s">
        <v>288</v>
      </c>
      <c r="B8" s="223" t="s">
        <v>287</v>
      </c>
      <c r="C8" s="222">
        <f t="shared" si="0"/>
        <v>18910</v>
      </c>
      <c r="D8" s="216">
        <f t="shared" si="1"/>
        <v>2.393171046553568</v>
      </c>
      <c r="E8" s="129">
        <v>1700</v>
      </c>
      <c r="F8" s="221">
        <v>573</v>
      </c>
      <c r="G8" s="127">
        <v>1052</v>
      </c>
      <c r="H8" s="221">
        <v>16762</v>
      </c>
      <c r="I8" s="127">
        <v>523</v>
      </c>
      <c r="J8" s="221">
        <v>1404</v>
      </c>
      <c r="K8" s="127">
        <v>0</v>
      </c>
      <c r="L8" s="221">
        <v>5056</v>
      </c>
      <c r="M8" s="220">
        <v>1929</v>
      </c>
      <c r="N8" s="194"/>
    </row>
    <row r="9" spans="1:13" ht="13.5">
      <c r="A9" s="219" t="s">
        <v>46</v>
      </c>
      <c r="B9" s="218"/>
      <c r="C9" s="196">
        <f t="shared" si="0"/>
        <v>1296</v>
      </c>
      <c r="D9" s="216">
        <f t="shared" si="1"/>
        <v>0.16401637632646346</v>
      </c>
      <c r="E9" s="92">
        <v>27</v>
      </c>
      <c r="F9" s="207">
        <v>16</v>
      </c>
      <c r="G9" s="69">
        <v>71</v>
      </c>
      <c r="H9" s="207">
        <v>1158</v>
      </c>
      <c r="I9" s="69">
        <v>51</v>
      </c>
      <c r="J9" s="207">
        <v>3397</v>
      </c>
      <c r="K9" s="69">
        <v>0</v>
      </c>
      <c r="L9" s="207">
        <v>448</v>
      </c>
      <c r="M9" s="206">
        <v>266</v>
      </c>
    </row>
    <row r="10" spans="1:14" ht="13.5">
      <c r="A10" s="219" t="s">
        <v>45</v>
      </c>
      <c r="B10" s="218"/>
      <c r="C10" s="196">
        <f t="shared" si="0"/>
        <v>2712</v>
      </c>
      <c r="D10" s="216">
        <f t="shared" si="1"/>
        <v>0.3432194541646365</v>
      </c>
      <c r="E10" s="92">
        <v>0</v>
      </c>
      <c r="F10" s="207">
        <v>0</v>
      </c>
      <c r="G10" s="69">
        <v>0</v>
      </c>
      <c r="H10" s="207">
        <v>2568</v>
      </c>
      <c r="I10" s="69">
        <v>144</v>
      </c>
      <c r="J10" s="207">
        <v>182</v>
      </c>
      <c r="K10" s="69">
        <v>0</v>
      </c>
      <c r="L10" s="207">
        <v>219</v>
      </c>
      <c r="M10" s="206">
        <v>636</v>
      </c>
      <c r="N10" s="194"/>
    </row>
    <row r="11" spans="1:13" ht="13.5">
      <c r="A11" s="219" t="s">
        <v>44</v>
      </c>
      <c r="B11" s="218"/>
      <c r="C11" s="196">
        <f t="shared" si="0"/>
        <v>3006</v>
      </c>
      <c r="D11" s="216">
        <f t="shared" si="1"/>
        <v>0.38042687286832494</v>
      </c>
      <c r="E11" s="92">
        <v>53</v>
      </c>
      <c r="F11" s="207">
        <v>12</v>
      </c>
      <c r="G11" s="69">
        <v>264</v>
      </c>
      <c r="H11" s="207">
        <v>2685</v>
      </c>
      <c r="I11" s="69">
        <v>45</v>
      </c>
      <c r="J11" s="207">
        <v>99</v>
      </c>
      <c r="K11" s="69">
        <v>0</v>
      </c>
      <c r="L11" s="207">
        <v>413</v>
      </c>
      <c r="M11" s="206">
        <v>108</v>
      </c>
    </row>
    <row r="12" spans="1:14" ht="13.5">
      <c r="A12" s="219" t="s">
        <v>43</v>
      </c>
      <c r="B12" s="218"/>
      <c r="C12" s="196">
        <f t="shared" si="0"/>
        <v>4411</v>
      </c>
      <c r="D12" s="216">
        <f t="shared" si="1"/>
        <v>0.5582378364012579</v>
      </c>
      <c r="E12" s="92">
        <v>180</v>
      </c>
      <c r="F12" s="207">
        <v>2</v>
      </c>
      <c r="G12" s="69">
        <v>439</v>
      </c>
      <c r="H12" s="207">
        <v>2855</v>
      </c>
      <c r="I12" s="69">
        <v>1115</v>
      </c>
      <c r="J12" s="207">
        <v>1560</v>
      </c>
      <c r="K12" s="69">
        <v>5</v>
      </c>
      <c r="L12" s="207">
        <v>1272</v>
      </c>
      <c r="M12" s="206">
        <v>85</v>
      </c>
      <c r="N12" s="194"/>
    </row>
    <row r="13" spans="1:13" ht="13.5">
      <c r="A13" s="217" t="s">
        <v>42</v>
      </c>
      <c r="B13" s="214"/>
      <c r="C13" s="213">
        <f t="shared" si="0"/>
        <v>3692</v>
      </c>
      <c r="D13" s="216">
        <f t="shared" si="1"/>
        <v>0.46724418317693145</v>
      </c>
      <c r="E13" s="107">
        <v>2612</v>
      </c>
      <c r="F13" s="212">
        <v>0</v>
      </c>
      <c r="G13" s="105">
        <v>425</v>
      </c>
      <c r="H13" s="212">
        <v>2361</v>
      </c>
      <c r="I13" s="105">
        <v>906</v>
      </c>
      <c r="J13" s="212">
        <v>384</v>
      </c>
      <c r="K13" s="105">
        <v>0</v>
      </c>
      <c r="L13" s="212">
        <v>1391</v>
      </c>
      <c r="M13" s="211">
        <v>2368</v>
      </c>
    </row>
    <row r="14" spans="1:14" ht="13.5">
      <c r="A14" s="215" t="s">
        <v>278</v>
      </c>
      <c r="B14" s="218"/>
      <c r="C14" s="196">
        <f>SUM(C8:C13)</f>
        <v>34027</v>
      </c>
      <c r="D14" s="208">
        <f t="shared" si="1"/>
        <v>4.306315769491182</v>
      </c>
      <c r="E14" s="228">
        <f aca="true" t="shared" si="2" ref="E14:M14">SUM(E8:E13)</f>
        <v>4572</v>
      </c>
      <c r="F14" s="226">
        <f t="shared" si="2"/>
        <v>603</v>
      </c>
      <c r="G14" s="227">
        <f t="shared" si="2"/>
        <v>2251</v>
      </c>
      <c r="H14" s="226">
        <f t="shared" si="2"/>
        <v>28389</v>
      </c>
      <c r="I14" s="227">
        <f t="shared" si="2"/>
        <v>2784</v>
      </c>
      <c r="J14" s="226">
        <f t="shared" si="2"/>
        <v>7026</v>
      </c>
      <c r="K14" s="227">
        <f t="shared" si="2"/>
        <v>5</v>
      </c>
      <c r="L14" s="226">
        <f t="shared" si="2"/>
        <v>8799</v>
      </c>
      <c r="M14" s="225">
        <f t="shared" si="2"/>
        <v>5392</v>
      </c>
      <c r="N14" s="194"/>
    </row>
    <row r="15" spans="1:13" ht="13.5">
      <c r="A15" s="224" t="s">
        <v>41</v>
      </c>
      <c r="B15" s="223"/>
      <c r="C15" s="222">
        <f aca="true" t="shared" si="3" ref="C15:C24">SUM(F15:I15)</f>
        <v>4195</v>
      </c>
      <c r="D15" s="216">
        <f t="shared" si="1"/>
        <v>0.5309017736801808</v>
      </c>
      <c r="E15" s="129">
        <v>10</v>
      </c>
      <c r="F15" s="221">
        <v>36</v>
      </c>
      <c r="G15" s="127">
        <v>1001</v>
      </c>
      <c r="H15" s="221">
        <v>2842</v>
      </c>
      <c r="I15" s="127">
        <v>316</v>
      </c>
      <c r="J15" s="221">
        <v>1258</v>
      </c>
      <c r="K15" s="127">
        <v>40</v>
      </c>
      <c r="L15" s="221">
        <v>58</v>
      </c>
      <c r="M15" s="220">
        <v>239</v>
      </c>
    </row>
    <row r="16" spans="1:13" ht="13.5">
      <c r="A16" s="219" t="s">
        <v>40</v>
      </c>
      <c r="B16" s="218"/>
      <c r="C16" s="196">
        <f t="shared" si="3"/>
        <v>2906</v>
      </c>
      <c r="D16" s="216">
        <f t="shared" si="1"/>
        <v>0.36777128827523364</v>
      </c>
      <c r="E16" s="92">
        <v>0</v>
      </c>
      <c r="F16" s="207">
        <v>68</v>
      </c>
      <c r="G16" s="69">
        <v>9</v>
      </c>
      <c r="H16" s="207">
        <v>2449</v>
      </c>
      <c r="I16" s="69">
        <v>380</v>
      </c>
      <c r="J16" s="207">
        <v>61</v>
      </c>
      <c r="K16" s="69">
        <v>8</v>
      </c>
      <c r="L16" s="207">
        <v>530</v>
      </c>
      <c r="M16" s="206">
        <v>745</v>
      </c>
    </row>
    <row r="17" spans="1:13" ht="13.5">
      <c r="A17" s="219" t="s">
        <v>39</v>
      </c>
      <c r="B17" s="218" t="s">
        <v>286</v>
      </c>
      <c r="C17" s="196">
        <f t="shared" si="3"/>
        <v>43751</v>
      </c>
      <c r="D17" s="216">
        <f t="shared" si="1"/>
        <v>5.536944815323381</v>
      </c>
      <c r="E17" s="92">
        <v>2849</v>
      </c>
      <c r="F17" s="207">
        <v>764</v>
      </c>
      <c r="G17" s="69">
        <v>44</v>
      </c>
      <c r="H17" s="207">
        <v>41500</v>
      </c>
      <c r="I17" s="69">
        <v>1443</v>
      </c>
      <c r="J17" s="207">
        <v>728</v>
      </c>
      <c r="K17" s="69">
        <v>2362</v>
      </c>
      <c r="L17" s="207">
        <v>15036</v>
      </c>
      <c r="M17" s="206">
        <v>1713</v>
      </c>
    </row>
    <row r="18" spans="1:13" ht="13.5">
      <c r="A18" s="219" t="s">
        <v>38</v>
      </c>
      <c r="B18" s="218"/>
      <c r="C18" s="196">
        <f t="shared" si="3"/>
        <v>3855</v>
      </c>
      <c r="D18" s="216">
        <f t="shared" si="1"/>
        <v>0.4878727860636703</v>
      </c>
      <c r="E18" s="92">
        <v>138</v>
      </c>
      <c r="F18" s="207">
        <v>15</v>
      </c>
      <c r="G18" s="69">
        <v>0</v>
      </c>
      <c r="H18" s="207">
        <v>3688</v>
      </c>
      <c r="I18" s="69">
        <v>152</v>
      </c>
      <c r="J18" s="207">
        <v>23</v>
      </c>
      <c r="K18" s="69">
        <v>17</v>
      </c>
      <c r="L18" s="207">
        <v>24</v>
      </c>
      <c r="M18" s="206">
        <v>21</v>
      </c>
    </row>
    <row r="19" spans="1:13" ht="13.5">
      <c r="A19" s="219" t="s">
        <v>37</v>
      </c>
      <c r="B19" s="218" t="s">
        <v>285</v>
      </c>
      <c r="C19" s="196">
        <f t="shared" si="3"/>
        <v>287316</v>
      </c>
      <c r="D19" s="216">
        <f t="shared" si="1"/>
        <v>36.36151942948624</v>
      </c>
      <c r="E19" s="92">
        <v>12666</v>
      </c>
      <c r="F19" s="207">
        <v>1606</v>
      </c>
      <c r="G19" s="69">
        <v>2661</v>
      </c>
      <c r="H19" s="207">
        <v>250360</v>
      </c>
      <c r="I19" s="69">
        <v>32689</v>
      </c>
      <c r="J19" s="207">
        <v>22036</v>
      </c>
      <c r="K19" s="69">
        <v>6182</v>
      </c>
      <c r="L19" s="207">
        <v>63515</v>
      </c>
      <c r="M19" s="206">
        <v>28598</v>
      </c>
    </row>
    <row r="20" spans="1:13" ht="13.5">
      <c r="A20" s="219" t="s">
        <v>36</v>
      </c>
      <c r="B20" s="218"/>
      <c r="C20" s="196">
        <f t="shared" si="3"/>
        <v>521</v>
      </c>
      <c r="D20" s="216">
        <f t="shared" si="1"/>
        <v>0.06593559573000576</v>
      </c>
      <c r="E20" s="92">
        <v>0</v>
      </c>
      <c r="F20" s="207">
        <v>0</v>
      </c>
      <c r="G20" s="69">
        <v>0</v>
      </c>
      <c r="H20" s="207">
        <v>472</v>
      </c>
      <c r="I20" s="69">
        <v>49</v>
      </c>
      <c r="J20" s="207">
        <v>14</v>
      </c>
      <c r="K20" s="69">
        <v>0</v>
      </c>
      <c r="L20" s="207">
        <v>45</v>
      </c>
      <c r="M20" s="206">
        <v>5</v>
      </c>
    </row>
    <row r="21" spans="1:13" ht="13.5">
      <c r="A21" s="219" t="s">
        <v>35</v>
      </c>
      <c r="B21" s="218"/>
      <c r="C21" s="196">
        <f t="shared" si="3"/>
        <v>219</v>
      </c>
      <c r="D21" s="216">
        <f t="shared" si="1"/>
        <v>0.027715730258869985</v>
      </c>
      <c r="E21" s="92">
        <v>0</v>
      </c>
      <c r="F21" s="207">
        <v>0</v>
      </c>
      <c r="G21" s="69">
        <v>0</v>
      </c>
      <c r="H21" s="207">
        <v>177</v>
      </c>
      <c r="I21" s="69">
        <v>42</v>
      </c>
      <c r="J21" s="207">
        <v>13</v>
      </c>
      <c r="K21" s="69">
        <v>0</v>
      </c>
      <c r="L21" s="207">
        <v>41</v>
      </c>
      <c r="M21" s="206">
        <v>0</v>
      </c>
    </row>
    <row r="22" spans="1:13" ht="13.5">
      <c r="A22" s="219" t="s">
        <v>34</v>
      </c>
      <c r="B22" s="218"/>
      <c r="C22" s="196">
        <f t="shared" si="3"/>
        <v>5890</v>
      </c>
      <c r="D22" s="216">
        <f t="shared" si="1"/>
        <v>0.7454139325330785</v>
      </c>
      <c r="E22" s="92">
        <v>505</v>
      </c>
      <c r="F22" s="207">
        <v>288</v>
      </c>
      <c r="G22" s="69">
        <v>0</v>
      </c>
      <c r="H22" s="207">
        <v>5186</v>
      </c>
      <c r="I22" s="69">
        <v>416</v>
      </c>
      <c r="J22" s="207">
        <v>28</v>
      </c>
      <c r="K22" s="69">
        <v>7</v>
      </c>
      <c r="L22" s="207">
        <v>2482</v>
      </c>
      <c r="M22" s="206">
        <v>43</v>
      </c>
    </row>
    <row r="23" spans="1:13" ht="13.5">
      <c r="A23" s="219" t="s">
        <v>33</v>
      </c>
      <c r="B23" s="218"/>
      <c r="C23" s="196">
        <f t="shared" si="3"/>
        <v>2249</v>
      </c>
      <c r="D23" s="216">
        <f t="shared" si="1"/>
        <v>0.2846240974986237</v>
      </c>
      <c r="E23" s="92">
        <v>86</v>
      </c>
      <c r="F23" s="207">
        <v>0</v>
      </c>
      <c r="G23" s="69">
        <v>20</v>
      </c>
      <c r="H23" s="207">
        <v>2117</v>
      </c>
      <c r="I23" s="69">
        <v>112</v>
      </c>
      <c r="J23" s="207">
        <v>274</v>
      </c>
      <c r="K23" s="69">
        <v>0</v>
      </c>
      <c r="L23" s="207">
        <v>24</v>
      </c>
      <c r="M23" s="206">
        <v>3</v>
      </c>
    </row>
    <row r="24" spans="1:13" ht="13.5">
      <c r="A24" s="217" t="s">
        <v>32</v>
      </c>
      <c r="B24" s="214"/>
      <c r="C24" s="213">
        <f t="shared" si="3"/>
        <v>8562</v>
      </c>
      <c r="D24" s="216">
        <f t="shared" si="1"/>
        <v>1.0835711528604786</v>
      </c>
      <c r="E24" s="107">
        <v>1678</v>
      </c>
      <c r="F24" s="212">
        <v>24</v>
      </c>
      <c r="G24" s="105">
        <v>457</v>
      </c>
      <c r="H24" s="212">
        <v>7359</v>
      </c>
      <c r="I24" s="105">
        <v>722</v>
      </c>
      <c r="J24" s="212">
        <v>1732</v>
      </c>
      <c r="K24" s="105">
        <v>3</v>
      </c>
      <c r="L24" s="212">
        <v>373</v>
      </c>
      <c r="M24" s="211">
        <v>947</v>
      </c>
    </row>
    <row r="25" spans="1:13" ht="13.5">
      <c r="A25" s="215" t="s">
        <v>278</v>
      </c>
      <c r="B25" s="218"/>
      <c r="C25" s="196">
        <f>SUM(C15:C24)</f>
        <v>359464</v>
      </c>
      <c r="D25" s="208">
        <f t="shared" si="1"/>
        <v>45.49227060170977</v>
      </c>
      <c r="E25" s="92">
        <f aca="true" t="shared" si="4" ref="E25:M25">SUM(E15:E24)</f>
        <v>17932</v>
      </c>
      <c r="F25" s="207">
        <f t="shared" si="4"/>
        <v>2801</v>
      </c>
      <c r="G25" s="69">
        <f t="shared" si="4"/>
        <v>4192</v>
      </c>
      <c r="H25" s="207">
        <f t="shared" si="4"/>
        <v>316150</v>
      </c>
      <c r="I25" s="69">
        <f t="shared" si="4"/>
        <v>36321</v>
      </c>
      <c r="J25" s="207">
        <f t="shared" si="4"/>
        <v>26167</v>
      </c>
      <c r="K25" s="69">
        <f t="shared" si="4"/>
        <v>8619</v>
      </c>
      <c r="L25" s="207">
        <f t="shared" si="4"/>
        <v>82128</v>
      </c>
      <c r="M25" s="206">
        <f t="shared" si="4"/>
        <v>32314</v>
      </c>
    </row>
    <row r="26" spans="1:13" ht="13.5">
      <c r="A26" s="224" t="s">
        <v>31</v>
      </c>
      <c r="B26" s="223"/>
      <c r="C26" s="222">
        <f aca="true" t="shared" si="5" ref="C26:C32">SUM(F26:I26)</f>
        <v>1690</v>
      </c>
      <c r="D26" s="216">
        <f t="shared" si="1"/>
        <v>0.21387937962324324</v>
      </c>
      <c r="E26" s="129">
        <v>810</v>
      </c>
      <c r="F26" s="221">
        <v>0</v>
      </c>
      <c r="G26" s="127">
        <v>0</v>
      </c>
      <c r="H26" s="221">
        <v>1690</v>
      </c>
      <c r="I26" s="127">
        <v>0</v>
      </c>
      <c r="J26" s="221">
        <v>12</v>
      </c>
      <c r="K26" s="127">
        <v>0</v>
      </c>
      <c r="L26" s="221">
        <v>12</v>
      </c>
      <c r="M26" s="220">
        <v>12</v>
      </c>
    </row>
    <row r="27" spans="1:13" ht="13.5">
      <c r="A27" s="219" t="s">
        <v>30</v>
      </c>
      <c r="B27" s="218"/>
      <c r="C27" s="196">
        <f t="shared" si="5"/>
        <v>3586</v>
      </c>
      <c r="D27" s="216">
        <f t="shared" si="1"/>
        <v>0.4538292635082546</v>
      </c>
      <c r="E27" s="92">
        <v>2818</v>
      </c>
      <c r="F27" s="207">
        <v>0</v>
      </c>
      <c r="G27" s="69">
        <v>2</v>
      </c>
      <c r="H27" s="207">
        <v>3425</v>
      </c>
      <c r="I27" s="69">
        <v>159</v>
      </c>
      <c r="J27" s="207">
        <v>146</v>
      </c>
      <c r="K27" s="69">
        <v>19</v>
      </c>
      <c r="L27" s="207">
        <v>113</v>
      </c>
      <c r="M27" s="206">
        <v>50</v>
      </c>
    </row>
    <row r="28" spans="1:13" ht="13.5">
      <c r="A28" s="219" t="s">
        <v>29</v>
      </c>
      <c r="B28" s="218"/>
      <c r="C28" s="196">
        <f t="shared" si="5"/>
        <v>1400</v>
      </c>
      <c r="D28" s="216">
        <f t="shared" si="1"/>
        <v>0.17717818430327842</v>
      </c>
      <c r="E28" s="92">
        <v>532</v>
      </c>
      <c r="F28" s="207">
        <v>0</v>
      </c>
      <c r="G28" s="69">
        <v>0</v>
      </c>
      <c r="H28" s="207">
        <v>1348</v>
      </c>
      <c r="I28" s="69">
        <v>52</v>
      </c>
      <c r="J28" s="207">
        <v>101</v>
      </c>
      <c r="K28" s="69">
        <v>2</v>
      </c>
      <c r="L28" s="207">
        <v>27</v>
      </c>
      <c r="M28" s="206">
        <v>0</v>
      </c>
    </row>
    <row r="29" spans="1:13" ht="13.5">
      <c r="A29" s="219" t="s">
        <v>28</v>
      </c>
      <c r="B29" s="218"/>
      <c r="C29" s="196">
        <f t="shared" si="5"/>
        <v>1349</v>
      </c>
      <c r="D29" s="216">
        <f t="shared" si="1"/>
        <v>0.17072383616080186</v>
      </c>
      <c r="E29" s="92">
        <v>6755</v>
      </c>
      <c r="F29" s="207">
        <v>408</v>
      </c>
      <c r="G29" s="69">
        <v>0</v>
      </c>
      <c r="H29" s="207">
        <v>925</v>
      </c>
      <c r="I29" s="69">
        <v>16</v>
      </c>
      <c r="J29" s="207">
        <v>206</v>
      </c>
      <c r="K29" s="69">
        <v>0</v>
      </c>
      <c r="L29" s="207">
        <v>0</v>
      </c>
      <c r="M29" s="206">
        <v>0</v>
      </c>
    </row>
    <row r="30" spans="1:13" ht="13.5">
      <c r="A30" s="219" t="s">
        <v>27</v>
      </c>
      <c r="B30" s="218"/>
      <c r="C30" s="196">
        <f t="shared" si="5"/>
        <v>5321</v>
      </c>
      <c r="D30" s="216">
        <f t="shared" si="1"/>
        <v>0.6734036561983889</v>
      </c>
      <c r="E30" s="92">
        <v>263</v>
      </c>
      <c r="F30" s="207">
        <v>868</v>
      </c>
      <c r="G30" s="69">
        <v>0</v>
      </c>
      <c r="H30" s="207">
        <v>4408</v>
      </c>
      <c r="I30" s="69">
        <v>45</v>
      </c>
      <c r="J30" s="207">
        <v>123</v>
      </c>
      <c r="K30" s="69">
        <v>96</v>
      </c>
      <c r="L30" s="207">
        <v>4487</v>
      </c>
      <c r="M30" s="206">
        <v>1230</v>
      </c>
    </row>
    <row r="31" spans="1:13" ht="13.5">
      <c r="A31" s="219" t="s">
        <v>26</v>
      </c>
      <c r="B31" s="218" t="s">
        <v>284</v>
      </c>
      <c r="C31" s="196">
        <f t="shared" si="5"/>
        <v>50571</v>
      </c>
      <c r="D31" s="216">
        <f t="shared" si="1"/>
        <v>6.400055684572209</v>
      </c>
      <c r="E31" s="92">
        <v>9435</v>
      </c>
      <c r="F31" s="207">
        <v>502</v>
      </c>
      <c r="G31" s="69">
        <v>309</v>
      </c>
      <c r="H31" s="207">
        <v>46060</v>
      </c>
      <c r="I31" s="69">
        <v>3700</v>
      </c>
      <c r="J31" s="207">
        <v>875</v>
      </c>
      <c r="K31" s="69">
        <v>1977</v>
      </c>
      <c r="L31" s="207">
        <v>8713</v>
      </c>
      <c r="M31" s="206">
        <v>5944</v>
      </c>
    </row>
    <row r="32" spans="1:13" ht="13.5">
      <c r="A32" s="217" t="s">
        <v>25</v>
      </c>
      <c r="B32" s="214" t="s">
        <v>283</v>
      </c>
      <c r="C32" s="213">
        <f t="shared" si="5"/>
        <v>26595</v>
      </c>
      <c r="D32" s="216">
        <f t="shared" si="1"/>
        <v>3.3657527225326356</v>
      </c>
      <c r="E32" s="107">
        <v>385</v>
      </c>
      <c r="F32" s="212">
        <v>1</v>
      </c>
      <c r="G32" s="105">
        <v>93</v>
      </c>
      <c r="H32" s="212">
        <v>22523</v>
      </c>
      <c r="I32" s="105">
        <v>3978</v>
      </c>
      <c r="J32" s="212">
        <v>1325</v>
      </c>
      <c r="K32" s="105">
        <v>110</v>
      </c>
      <c r="L32" s="212">
        <v>14648</v>
      </c>
      <c r="M32" s="211">
        <v>1308</v>
      </c>
    </row>
    <row r="33" spans="1:13" ht="13.5">
      <c r="A33" s="215" t="s">
        <v>278</v>
      </c>
      <c r="B33" s="218"/>
      <c r="C33" s="196">
        <f>SUM(C26:C32)</f>
        <v>90512</v>
      </c>
      <c r="D33" s="208">
        <f t="shared" si="1"/>
        <v>11.454822726898813</v>
      </c>
      <c r="E33" s="92">
        <f aca="true" t="shared" si="6" ref="E33:M33">SUM(E26:E32)</f>
        <v>20998</v>
      </c>
      <c r="F33" s="207">
        <f t="shared" si="6"/>
        <v>1779</v>
      </c>
      <c r="G33" s="69">
        <f t="shared" si="6"/>
        <v>404</v>
      </c>
      <c r="H33" s="207">
        <f t="shared" si="6"/>
        <v>80379</v>
      </c>
      <c r="I33" s="69">
        <f t="shared" si="6"/>
        <v>7950</v>
      </c>
      <c r="J33" s="207">
        <f t="shared" si="6"/>
        <v>2788</v>
      </c>
      <c r="K33" s="69">
        <f t="shared" si="6"/>
        <v>2204</v>
      </c>
      <c r="L33" s="207">
        <f t="shared" si="6"/>
        <v>28000</v>
      </c>
      <c r="M33" s="206">
        <f t="shared" si="6"/>
        <v>8544</v>
      </c>
    </row>
    <row r="34" spans="1:13" ht="13.5">
      <c r="A34" s="224" t="s">
        <v>24</v>
      </c>
      <c r="B34" s="223"/>
      <c r="C34" s="222">
        <f aca="true" t="shared" si="7" ref="C34:C39">SUM(F34:I34)</f>
        <v>640</v>
      </c>
      <c r="D34" s="216">
        <f t="shared" si="1"/>
        <v>0.08099574139578443</v>
      </c>
      <c r="E34" s="129">
        <v>0</v>
      </c>
      <c r="F34" s="221">
        <v>0</v>
      </c>
      <c r="G34" s="127">
        <v>0</v>
      </c>
      <c r="H34" s="221">
        <v>593</v>
      </c>
      <c r="I34" s="127">
        <v>47</v>
      </c>
      <c r="J34" s="221">
        <v>14</v>
      </c>
      <c r="K34" s="127">
        <v>225</v>
      </c>
      <c r="L34" s="221">
        <v>25</v>
      </c>
      <c r="M34" s="220">
        <v>42</v>
      </c>
    </row>
    <row r="35" spans="1:13" ht="13.5">
      <c r="A35" s="219" t="s">
        <v>23</v>
      </c>
      <c r="B35" s="218"/>
      <c r="C35" s="196">
        <f t="shared" si="7"/>
        <v>594</v>
      </c>
      <c r="D35" s="216">
        <f t="shared" si="1"/>
        <v>0.07517417248296242</v>
      </c>
      <c r="E35" s="92">
        <v>0</v>
      </c>
      <c r="F35" s="207">
        <v>0</v>
      </c>
      <c r="G35" s="69">
        <v>0</v>
      </c>
      <c r="H35" s="207">
        <v>586</v>
      </c>
      <c r="I35" s="69">
        <v>8</v>
      </c>
      <c r="J35" s="207">
        <v>50</v>
      </c>
      <c r="K35" s="69">
        <v>0</v>
      </c>
      <c r="L35" s="207">
        <v>5</v>
      </c>
      <c r="M35" s="206">
        <v>0</v>
      </c>
    </row>
    <row r="36" spans="1:13" ht="13.5">
      <c r="A36" s="219" t="s">
        <v>22</v>
      </c>
      <c r="B36" s="218"/>
      <c r="C36" s="196">
        <f t="shared" si="7"/>
        <v>16561</v>
      </c>
      <c r="D36" s="216">
        <f t="shared" si="1"/>
        <v>2.0958913644618526</v>
      </c>
      <c r="E36" s="92">
        <v>133</v>
      </c>
      <c r="F36" s="207">
        <v>0</v>
      </c>
      <c r="G36" s="69">
        <v>2</v>
      </c>
      <c r="H36" s="207">
        <v>3352</v>
      </c>
      <c r="I36" s="69">
        <v>13207</v>
      </c>
      <c r="J36" s="207">
        <v>2214</v>
      </c>
      <c r="K36" s="69">
        <v>0</v>
      </c>
      <c r="L36" s="207">
        <v>1241</v>
      </c>
      <c r="M36" s="206">
        <v>995</v>
      </c>
    </row>
    <row r="37" spans="1:13" ht="13.5">
      <c r="A37" s="219" t="s">
        <v>21</v>
      </c>
      <c r="B37" s="218" t="s">
        <v>282</v>
      </c>
      <c r="C37" s="196">
        <f t="shared" si="7"/>
        <v>118293</v>
      </c>
      <c r="D37" s="216">
        <f t="shared" si="1"/>
        <v>14.970670682705512</v>
      </c>
      <c r="E37" s="92">
        <v>8692</v>
      </c>
      <c r="F37" s="207">
        <v>0</v>
      </c>
      <c r="G37" s="69">
        <v>37</v>
      </c>
      <c r="H37" s="207">
        <v>112792</v>
      </c>
      <c r="I37" s="69">
        <v>5464</v>
      </c>
      <c r="J37" s="207">
        <v>4256</v>
      </c>
      <c r="K37" s="69">
        <v>2731</v>
      </c>
      <c r="L37" s="207">
        <v>7132</v>
      </c>
      <c r="M37" s="206">
        <v>3804</v>
      </c>
    </row>
    <row r="38" spans="1:13" ht="13.5">
      <c r="A38" s="219" t="s">
        <v>20</v>
      </c>
      <c r="B38" s="218"/>
      <c r="C38" s="196">
        <f t="shared" si="7"/>
        <v>1321</v>
      </c>
      <c r="D38" s="216">
        <f t="shared" si="1"/>
        <v>0.16718027247473627</v>
      </c>
      <c r="E38" s="92">
        <v>25</v>
      </c>
      <c r="F38" s="207">
        <v>0</v>
      </c>
      <c r="G38" s="69">
        <v>1</v>
      </c>
      <c r="H38" s="207">
        <v>1319</v>
      </c>
      <c r="I38" s="69">
        <v>1</v>
      </c>
      <c r="J38" s="207">
        <v>2</v>
      </c>
      <c r="K38" s="69">
        <v>7</v>
      </c>
      <c r="L38" s="207">
        <v>1</v>
      </c>
      <c r="M38" s="206">
        <v>0</v>
      </c>
    </row>
    <row r="39" spans="1:13" ht="13.5">
      <c r="A39" s="217" t="s">
        <v>19</v>
      </c>
      <c r="B39" s="214"/>
      <c r="C39" s="213">
        <f t="shared" si="7"/>
        <v>501</v>
      </c>
      <c r="D39" s="216">
        <f aca="true" t="shared" si="8" ref="D39:D61">C39/C$61*100</f>
        <v>0.0634044788113875</v>
      </c>
      <c r="E39" s="107">
        <v>0</v>
      </c>
      <c r="F39" s="212">
        <v>2</v>
      </c>
      <c r="G39" s="105">
        <v>25</v>
      </c>
      <c r="H39" s="212">
        <v>468</v>
      </c>
      <c r="I39" s="105">
        <v>6</v>
      </c>
      <c r="J39" s="212">
        <v>17</v>
      </c>
      <c r="K39" s="105">
        <v>0</v>
      </c>
      <c r="L39" s="212">
        <v>1</v>
      </c>
      <c r="M39" s="211">
        <v>0</v>
      </c>
    </row>
    <row r="40" spans="1:13" ht="13.5">
      <c r="A40" s="215" t="s">
        <v>278</v>
      </c>
      <c r="B40" s="218"/>
      <c r="C40" s="196">
        <f>SUM(C34:C39)</f>
        <v>137910</v>
      </c>
      <c r="D40" s="208">
        <f t="shared" si="8"/>
        <v>17.453316712332235</v>
      </c>
      <c r="E40" s="92">
        <f aca="true" t="shared" si="9" ref="E40:M40">SUM(E34:E39)</f>
        <v>8850</v>
      </c>
      <c r="F40" s="207">
        <f t="shared" si="9"/>
        <v>2</v>
      </c>
      <c r="G40" s="69">
        <f t="shared" si="9"/>
        <v>65</v>
      </c>
      <c r="H40" s="207">
        <f t="shared" si="9"/>
        <v>119110</v>
      </c>
      <c r="I40" s="69">
        <f t="shared" si="9"/>
        <v>18733</v>
      </c>
      <c r="J40" s="207">
        <f t="shared" si="9"/>
        <v>6553</v>
      </c>
      <c r="K40" s="69">
        <f t="shared" si="9"/>
        <v>2963</v>
      </c>
      <c r="L40" s="207">
        <f t="shared" si="9"/>
        <v>8405</v>
      </c>
      <c r="M40" s="206">
        <f t="shared" si="9"/>
        <v>4841</v>
      </c>
    </row>
    <row r="41" spans="1:13" ht="13.5">
      <c r="A41" s="224" t="s">
        <v>18</v>
      </c>
      <c r="B41" s="223"/>
      <c r="C41" s="222">
        <f>SUM(F41:I41)</f>
        <v>736</v>
      </c>
      <c r="D41" s="216">
        <f t="shared" si="8"/>
        <v>0.09314510260515209</v>
      </c>
      <c r="E41" s="129">
        <v>15</v>
      </c>
      <c r="F41" s="221">
        <v>4</v>
      </c>
      <c r="G41" s="127">
        <v>66</v>
      </c>
      <c r="H41" s="221">
        <v>660</v>
      </c>
      <c r="I41" s="127">
        <v>6</v>
      </c>
      <c r="J41" s="221">
        <v>175</v>
      </c>
      <c r="K41" s="127">
        <v>0</v>
      </c>
      <c r="L41" s="221">
        <v>10</v>
      </c>
      <c r="M41" s="220">
        <v>180</v>
      </c>
    </row>
    <row r="42" spans="1:13" ht="13.5">
      <c r="A42" s="219" t="s">
        <v>17</v>
      </c>
      <c r="B42" s="218"/>
      <c r="C42" s="196">
        <f>SUM(F42:I42)</f>
        <v>3236</v>
      </c>
      <c r="D42" s="216">
        <f t="shared" si="8"/>
        <v>0.409534717432435</v>
      </c>
      <c r="E42" s="92">
        <v>258</v>
      </c>
      <c r="F42" s="207">
        <v>39</v>
      </c>
      <c r="G42" s="69">
        <v>52</v>
      </c>
      <c r="H42" s="207">
        <v>3059</v>
      </c>
      <c r="I42" s="69">
        <v>86</v>
      </c>
      <c r="J42" s="207">
        <v>187</v>
      </c>
      <c r="K42" s="69">
        <v>1</v>
      </c>
      <c r="L42" s="207">
        <v>70</v>
      </c>
      <c r="M42" s="206">
        <v>48</v>
      </c>
    </row>
    <row r="43" spans="1:13" ht="13.5">
      <c r="A43" s="219" t="s">
        <v>16</v>
      </c>
      <c r="B43" s="218"/>
      <c r="C43" s="196">
        <f>SUM(F43:I43)</f>
        <v>3927</v>
      </c>
      <c r="D43" s="216">
        <f t="shared" si="8"/>
        <v>0.49698480697069597</v>
      </c>
      <c r="E43" s="92">
        <v>258</v>
      </c>
      <c r="F43" s="207">
        <v>26</v>
      </c>
      <c r="G43" s="69">
        <v>243</v>
      </c>
      <c r="H43" s="207">
        <v>3469</v>
      </c>
      <c r="I43" s="69">
        <v>189</v>
      </c>
      <c r="J43" s="207">
        <v>543</v>
      </c>
      <c r="K43" s="69">
        <v>0</v>
      </c>
      <c r="L43" s="207">
        <v>46</v>
      </c>
      <c r="M43" s="206">
        <v>22</v>
      </c>
    </row>
    <row r="44" spans="1:13" ht="13.5">
      <c r="A44" s="219" t="s">
        <v>15</v>
      </c>
      <c r="B44" s="218"/>
      <c r="C44" s="196">
        <f>SUM(F44:I44)</f>
        <v>3478</v>
      </c>
      <c r="D44" s="216">
        <f t="shared" si="8"/>
        <v>0.440161232147716</v>
      </c>
      <c r="E44" s="92">
        <v>4927</v>
      </c>
      <c r="F44" s="207">
        <v>9</v>
      </c>
      <c r="G44" s="69">
        <v>973</v>
      </c>
      <c r="H44" s="207">
        <v>2323</v>
      </c>
      <c r="I44" s="69">
        <v>173</v>
      </c>
      <c r="J44" s="207">
        <v>3032</v>
      </c>
      <c r="K44" s="69">
        <v>434</v>
      </c>
      <c r="L44" s="207">
        <v>152</v>
      </c>
      <c r="M44" s="206">
        <v>206</v>
      </c>
    </row>
    <row r="45" spans="1:13" ht="13.5">
      <c r="A45" s="217" t="s">
        <v>14</v>
      </c>
      <c r="B45" s="214"/>
      <c r="C45" s="213">
        <f>SUM(F45:I45)</f>
        <v>3185</v>
      </c>
      <c r="D45" s="216">
        <f t="shared" si="8"/>
        <v>0.40308036928995844</v>
      </c>
      <c r="E45" s="107">
        <v>128</v>
      </c>
      <c r="F45" s="212">
        <v>0</v>
      </c>
      <c r="G45" s="105">
        <v>580</v>
      </c>
      <c r="H45" s="212">
        <v>2395</v>
      </c>
      <c r="I45" s="105">
        <v>210</v>
      </c>
      <c r="J45" s="212">
        <v>146</v>
      </c>
      <c r="K45" s="105">
        <v>16</v>
      </c>
      <c r="L45" s="212">
        <v>62</v>
      </c>
      <c r="M45" s="211">
        <v>959</v>
      </c>
    </row>
    <row r="46" spans="1:13" ht="13.5">
      <c r="A46" s="215" t="s">
        <v>278</v>
      </c>
      <c r="B46" s="218"/>
      <c r="C46" s="196">
        <f>SUM(C41:C45)</f>
        <v>14562</v>
      </c>
      <c r="D46" s="208">
        <f t="shared" si="8"/>
        <v>1.8429062284459574</v>
      </c>
      <c r="E46" s="92">
        <f aca="true" t="shared" si="10" ref="E46:M46">SUM(E41:E45)</f>
        <v>5586</v>
      </c>
      <c r="F46" s="207">
        <f t="shared" si="10"/>
        <v>78</v>
      </c>
      <c r="G46" s="69">
        <f t="shared" si="10"/>
        <v>1914</v>
      </c>
      <c r="H46" s="207">
        <f t="shared" si="10"/>
        <v>11906</v>
      </c>
      <c r="I46" s="69">
        <f t="shared" si="10"/>
        <v>664</v>
      </c>
      <c r="J46" s="207">
        <f t="shared" si="10"/>
        <v>4083</v>
      </c>
      <c r="K46" s="69">
        <f t="shared" si="10"/>
        <v>451</v>
      </c>
      <c r="L46" s="207">
        <f t="shared" si="10"/>
        <v>340</v>
      </c>
      <c r="M46" s="206">
        <f t="shared" si="10"/>
        <v>1415</v>
      </c>
    </row>
    <row r="47" spans="1:13" ht="13.5">
      <c r="A47" s="224" t="s">
        <v>13</v>
      </c>
      <c r="B47" s="223"/>
      <c r="C47" s="222">
        <f>SUM(F47:I47)</f>
        <v>1756</v>
      </c>
      <c r="D47" s="216">
        <f t="shared" si="8"/>
        <v>0.2222320654546835</v>
      </c>
      <c r="E47" s="129">
        <v>58</v>
      </c>
      <c r="F47" s="221">
        <v>0</v>
      </c>
      <c r="G47" s="127">
        <v>17</v>
      </c>
      <c r="H47" s="221">
        <v>1152</v>
      </c>
      <c r="I47" s="127">
        <v>587</v>
      </c>
      <c r="J47" s="221">
        <v>84</v>
      </c>
      <c r="K47" s="127">
        <v>9</v>
      </c>
      <c r="L47" s="221">
        <v>185</v>
      </c>
      <c r="M47" s="220">
        <v>413</v>
      </c>
    </row>
    <row r="48" spans="1:13" ht="13.5">
      <c r="A48" s="219" t="s">
        <v>12</v>
      </c>
      <c r="B48" s="218" t="s">
        <v>281</v>
      </c>
      <c r="C48" s="196">
        <f>SUM(F48:I48)</f>
        <v>40690</v>
      </c>
      <c r="D48" s="216">
        <f t="shared" si="8"/>
        <v>5.149557370928857</v>
      </c>
      <c r="E48" s="92">
        <v>6494</v>
      </c>
      <c r="F48" s="207">
        <v>4692</v>
      </c>
      <c r="G48" s="69">
        <v>963</v>
      </c>
      <c r="H48" s="207">
        <v>33224</v>
      </c>
      <c r="I48" s="69">
        <v>1811</v>
      </c>
      <c r="J48" s="207">
        <v>1646</v>
      </c>
      <c r="K48" s="69">
        <v>747</v>
      </c>
      <c r="L48" s="207">
        <v>6018</v>
      </c>
      <c r="M48" s="206">
        <v>1695</v>
      </c>
    </row>
    <row r="49" spans="1:13" ht="13.5">
      <c r="A49" s="219" t="s">
        <v>11</v>
      </c>
      <c r="B49" s="218"/>
      <c r="C49" s="196">
        <f>SUM(F49:I49)</f>
        <v>1637</v>
      </c>
      <c r="D49" s="216">
        <f t="shared" si="8"/>
        <v>0.20717191978890487</v>
      </c>
      <c r="E49" s="92">
        <v>0</v>
      </c>
      <c r="F49" s="207">
        <v>0</v>
      </c>
      <c r="G49" s="69">
        <v>1</v>
      </c>
      <c r="H49" s="207">
        <v>1587</v>
      </c>
      <c r="I49" s="69">
        <v>49</v>
      </c>
      <c r="J49" s="207">
        <v>35</v>
      </c>
      <c r="K49" s="69">
        <v>2476</v>
      </c>
      <c r="L49" s="207">
        <v>3924</v>
      </c>
      <c r="M49" s="206">
        <v>21</v>
      </c>
    </row>
    <row r="50" spans="1:13" ht="13.5">
      <c r="A50" s="217" t="s">
        <v>10</v>
      </c>
      <c r="B50" s="214"/>
      <c r="C50" s="213">
        <f>SUM(F50:I50)</f>
        <v>579</v>
      </c>
      <c r="D50" s="216">
        <f t="shared" si="8"/>
        <v>0.07327583479399871</v>
      </c>
      <c r="E50" s="107">
        <v>0</v>
      </c>
      <c r="F50" s="212">
        <v>0</v>
      </c>
      <c r="G50" s="105">
        <v>6</v>
      </c>
      <c r="H50" s="212">
        <v>569</v>
      </c>
      <c r="I50" s="105">
        <v>4</v>
      </c>
      <c r="J50" s="212">
        <v>40</v>
      </c>
      <c r="K50" s="105">
        <v>0</v>
      </c>
      <c r="L50" s="212">
        <v>1</v>
      </c>
      <c r="M50" s="211">
        <v>18</v>
      </c>
    </row>
    <row r="51" spans="1:13" ht="13.5">
      <c r="A51" s="215" t="s">
        <v>278</v>
      </c>
      <c r="B51" s="218"/>
      <c r="C51" s="196">
        <f>SUM(C47:C50)</f>
        <v>44662</v>
      </c>
      <c r="D51" s="208">
        <f t="shared" si="8"/>
        <v>5.652237190966444</v>
      </c>
      <c r="E51" s="92">
        <f aca="true" t="shared" si="11" ref="E51:M51">SUM(E47:E50)</f>
        <v>6552</v>
      </c>
      <c r="F51" s="207">
        <f t="shared" si="11"/>
        <v>4692</v>
      </c>
      <c r="G51" s="69">
        <f t="shared" si="11"/>
        <v>987</v>
      </c>
      <c r="H51" s="207">
        <f t="shared" si="11"/>
        <v>36532</v>
      </c>
      <c r="I51" s="69">
        <f t="shared" si="11"/>
        <v>2451</v>
      </c>
      <c r="J51" s="207">
        <f t="shared" si="11"/>
        <v>1805</v>
      </c>
      <c r="K51" s="69">
        <f t="shared" si="11"/>
        <v>3232</v>
      </c>
      <c r="L51" s="207">
        <f t="shared" si="11"/>
        <v>10128</v>
      </c>
      <c r="M51" s="206">
        <f t="shared" si="11"/>
        <v>2147</v>
      </c>
    </row>
    <row r="52" spans="1:13" ht="13.5">
      <c r="A52" s="224" t="s">
        <v>9</v>
      </c>
      <c r="B52" s="223" t="s">
        <v>280</v>
      </c>
      <c r="C52" s="222">
        <f aca="true" t="shared" si="12" ref="C52:C58">SUM(F52:I52)</f>
        <v>22943</v>
      </c>
      <c r="D52" s="216">
        <f t="shared" si="8"/>
        <v>2.9035707731929405</v>
      </c>
      <c r="E52" s="129">
        <v>10845</v>
      </c>
      <c r="F52" s="221">
        <v>851</v>
      </c>
      <c r="G52" s="127">
        <v>842</v>
      </c>
      <c r="H52" s="221">
        <v>20128</v>
      </c>
      <c r="I52" s="127">
        <v>1122</v>
      </c>
      <c r="J52" s="221">
        <v>1819</v>
      </c>
      <c r="K52" s="127">
        <v>275</v>
      </c>
      <c r="L52" s="221">
        <v>2377</v>
      </c>
      <c r="M52" s="220">
        <v>3757</v>
      </c>
    </row>
    <row r="53" spans="1:13" ht="13.5">
      <c r="A53" s="219" t="s">
        <v>8</v>
      </c>
      <c r="B53" s="218"/>
      <c r="C53" s="196">
        <f t="shared" si="12"/>
        <v>4736</v>
      </c>
      <c r="D53" s="216">
        <f t="shared" si="8"/>
        <v>0.5993684863288048</v>
      </c>
      <c r="E53" s="92">
        <v>3515</v>
      </c>
      <c r="F53" s="207">
        <v>4</v>
      </c>
      <c r="G53" s="69">
        <v>792</v>
      </c>
      <c r="H53" s="207">
        <v>3822</v>
      </c>
      <c r="I53" s="69">
        <v>118</v>
      </c>
      <c r="J53" s="207">
        <v>69</v>
      </c>
      <c r="K53" s="69">
        <v>0</v>
      </c>
      <c r="L53" s="207">
        <v>2070</v>
      </c>
      <c r="M53" s="206">
        <v>2304</v>
      </c>
    </row>
    <row r="54" spans="1:13" ht="13.5">
      <c r="A54" s="219" t="s">
        <v>7</v>
      </c>
      <c r="B54" s="218"/>
      <c r="C54" s="196">
        <f t="shared" si="12"/>
        <v>6530</v>
      </c>
      <c r="D54" s="216">
        <f t="shared" si="8"/>
        <v>0.8264096739288629</v>
      </c>
      <c r="E54" s="92">
        <v>41</v>
      </c>
      <c r="F54" s="207">
        <v>0</v>
      </c>
      <c r="G54" s="69">
        <v>0</v>
      </c>
      <c r="H54" s="207">
        <v>4727</v>
      </c>
      <c r="I54" s="69">
        <v>1803</v>
      </c>
      <c r="J54" s="207">
        <v>2776</v>
      </c>
      <c r="K54" s="69">
        <v>34</v>
      </c>
      <c r="L54" s="207">
        <v>162</v>
      </c>
      <c r="M54" s="206">
        <v>104</v>
      </c>
    </row>
    <row r="55" spans="1:13" ht="13.5">
      <c r="A55" s="219" t="s">
        <v>6</v>
      </c>
      <c r="B55" s="218"/>
      <c r="C55" s="196">
        <f t="shared" si="12"/>
        <v>8521</v>
      </c>
      <c r="D55" s="216">
        <f t="shared" si="8"/>
        <v>1.078382363177311</v>
      </c>
      <c r="E55" s="92">
        <v>287</v>
      </c>
      <c r="F55" s="207">
        <v>8</v>
      </c>
      <c r="G55" s="69">
        <v>52</v>
      </c>
      <c r="H55" s="207">
        <v>8057</v>
      </c>
      <c r="I55" s="69">
        <v>404</v>
      </c>
      <c r="J55" s="207">
        <v>1698</v>
      </c>
      <c r="K55" s="69">
        <v>7</v>
      </c>
      <c r="L55" s="207">
        <v>223</v>
      </c>
      <c r="M55" s="206">
        <v>492</v>
      </c>
    </row>
    <row r="56" spans="1:13" ht="13.5">
      <c r="A56" s="219" t="s">
        <v>5</v>
      </c>
      <c r="B56" s="218" t="s">
        <v>279</v>
      </c>
      <c r="C56" s="196">
        <f t="shared" si="12"/>
        <v>31955</v>
      </c>
      <c r="D56" s="216">
        <f t="shared" si="8"/>
        <v>4.04409205672233</v>
      </c>
      <c r="E56" s="92">
        <v>58</v>
      </c>
      <c r="F56" s="207">
        <v>1380</v>
      </c>
      <c r="G56" s="69">
        <v>428</v>
      </c>
      <c r="H56" s="207">
        <v>28498</v>
      </c>
      <c r="I56" s="69">
        <v>1649</v>
      </c>
      <c r="J56" s="207">
        <v>1970</v>
      </c>
      <c r="K56" s="69">
        <v>70</v>
      </c>
      <c r="L56" s="207">
        <v>5111</v>
      </c>
      <c r="M56" s="206">
        <v>766</v>
      </c>
    </row>
    <row r="57" spans="1:13" ht="13.5">
      <c r="A57" s="219" t="s">
        <v>4</v>
      </c>
      <c r="B57" s="218"/>
      <c r="C57" s="196">
        <f t="shared" si="12"/>
        <v>5207</v>
      </c>
      <c r="D57" s="216">
        <f t="shared" si="8"/>
        <v>0.6589762897622649</v>
      </c>
      <c r="E57" s="92">
        <v>101</v>
      </c>
      <c r="F57" s="207">
        <v>30</v>
      </c>
      <c r="G57" s="69">
        <v>79</v>
      </c>
      <c r="H57" s="207">
        <v>4358</v>
      </c>
      <c r="I57" s="69">
        <v>740</v>
      </c>
      <c r="J57" s="207">
        <v>280</v>
      </c>
      <c r="K57" s="69">
        <v>1379</v>
      </c>
      <c r="L57" s="207">
        <v>318</v>
      </c>
      <c r="M57" s="206">
        <v>1979</v>
      </c>
    </row>
    <row r="58" spans="1:13" ht="13.5">
      <c r="A58" s="217" t="s">
        <v>3</v>
      </c>
      <c r="B58" s="214"/>
      <c r="C58" s="213">
        <f t="shared" si="12"/>
        <v>7039</v>
      </c>
      <c r="D58" s="216">
        <f t="shared" si="8"/>
        <v>0.8908265995076978</v>
      </c>
      <c r="E58" s="107">
        <v>2405</v>
      </c>
      <c r="F58" s="212">
        <v>39</v>
      </c>
      <c r="G58" s="105">
        <v>409</v>
      </c>
      <c r="H58" s="212">
        <v>6519</v>
      </c>
      <c r="I58" s="105">
        <v>72</v>
      </c>
      <c r="J58" s="212">
        <v>131</v>
      </c>
      <c r="K58" s="105">
        <v>260</v>
      </c>
      <c r="L58" s="212">
        <v>12</v>
      </c>
      <c r="M58" s="211">
        <v>483</v>
      </c>
    </row>
    <row r="59" spans="1:13" ht="13.5">
      <c r="A59" s="215" t="s">
        <v>278</v>
      </c>
      <c r="B59" s="214"/>
      <c r="C59" s="213">
        <f>SUM(C52:C58)</f>
        <v>86931</v>
      </c>
      <c r="D59" s="208">
        <f t="shared" si="8"/>
        <v>11.001626242620212</v>
      </c>
      <c r="E59" s="107">
        <f aca="true" t="shared" si="13" ref="E59:M59">SUM(E52:E58)</f>
        <v>17252</v>
      </c>
      <c r="F59" s="212">
        <f t="shared" si="13"/>
        <v>2312</v>
      </c>
      <c r="G59" s="105">
        <f t="shared" si="13"/>
        <v>2602</v>
      </c>
      <c r="H59" s="212">
        <f t="shared" si="13"/>
        <v>76109</v>
      </c>
      <c r="I59" s="105">
        <f t="shared" si="13"/>
        <v>5908</v>
      </c>
      <c r="J59" s="212">
        <f t="shared" si="13"/>
        <v>8743</v>
      </c>
      <c r="K59" s="105">
        <f t="shared" si="13"/>
        <v>2025</v>
      </c>
      <c r="L59" s="212">
        <f t="shared" si="13"/>
        <v>10273</v>
      </c>
      <c r="M59" s="211">
        <f t="shared" si="13"/>
        <v>9885</v>
      </c>
    </row>
    <row r="60" spans="1:13" ht="13.5">
      <c r="A60" s="210" t="s">
        <v>2</v>
      </c>
      <c r="B60" s="209"/>
      <c r="C60" s="196">
        <f>SUM(F60:I60)</f>
        <v>0</v>
      </c>
      <c r="D60" s="208">
        <f t="shared" si="8"/>
        <v>0</v>
      </c>
      <c r="E60" s="92">
        <v>0</v>
      </c>
      <c r="F60" s="207">
        <v>0</v>
      </c>
      <c r="G60" s="69">
        <v>0</v>
      </c>
      <c r="H60" s="207">
        <v>0</v>
      </c>
      <c r="I60" s="69">
        <v>0</v>
      </c>
      <c r="J60" s="207">
        <v>0</v>
      </c>
      <c r="K60" s="69">
        <v>0</v>
      </c>
      <c r="L60" s="207">
        <v>0</v>
      </c>
      <c r="M60" s="206">
        <v>0</v>
      </c>
    </row>
    <row r="61" spans="1:13" ht="14.25" thickBot="1">
      <c r="A61" s="205" t="s">
        <v>277</v>
      </c>
      <c r="B61" s="204"/>
      <c r="C61" s="203">
        <f>SUM(C7,C14,C25,C33,C40,C46,C51,C59,C60)</f>
        <v>790165</v>
      </c>
      <c r="D61" s="202">
        <f t="shared" si="8"/>
        <v>100</v>
      </c>
      <c r="E61" s="201">
        <f aca="true" t="shared" si="14" ref="E61:M61">SUM(E7,E14,E25,E33,E40,E46,E51,E59,E60)</f>
        <v>82319</v>
      </c>
      <c r="F61" s="199">
        <f t="shared" si="14"/>
        <v>12282</v>
      </c>
      <c r="G61" s="200">
        <f t="shared" si="14"/>
        <v>12415</v>
      </c>
      <c r="H61" s="199">
        <f t="shared" si="14"/>
        <v>687019</v>
      </c>
      <c r="I61" s="200">
        <f t="shared" si="14"/>
        <v>78449</v>
      </c>
      <c r="J61" s="199">
        <f t="shared" si="14"/>
        <v>61442</v>
      </c>
      <c r="K61" s="200">
        <f t="shared" si="14"/>
        <v>19499</v>
      </c>
      <c r="L61" s="199">
        <f t="shared" si="14"/>
        <v>150490</v>
      </c>
      <c r="M61" s="198">
        <f t="shared" si="14"/>
        <v>64898</v>
      </c>
    </row>
    <row r="62" spans="1:4" s="194" customFormat="1" ht="12">
      <c r="A62" s="197"/>
      <c r="B62" s="197"/>
      <c r="C62" s="196"/>
      <c r="D62" s="195"/>
    </row>
    <row r="63" spans="1:13" s="194" customFormat="1" ht="12">
      <c r="A63" s="698" t="s">
        <v>276</v>
      </c>
      <c r="B63" s="698"/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</row>
    <row r="64" spans="1:13" s="194" customFormat="1" ht="12">
      <c r="A64" s="698" t="s">
        <v>275</v>
      </c>
      <c r="B64" s="698"/>
      <c r="C64" s="698"/>
      <c r="D64" s="698"/>
      <c r="E64" s="698"/>
      <c r="F64" s="698"/>
      <c r="G64" s="698"/>
      <c r="H64" s="698"/>
      <c r="I64" s="698"/>
      <c r="J64" s="698"/>
      <c r="K64" s="698"/>
      <c r="L64" s="698"/>
      <c r="M64" s="698"/>
    </row>
    <row r="65" spans="1:13" s="194" customFormat="1" ht="12">
      <c r="A65" s="698" t="s">
        <v>274</v>
      </c>
      <c r="B65" s="698"/>
      <c r="C65" s="698"/>
      <c r="D65" s="698"/>
      <c r="E65" s="698"/>
      <c r="F65" s="698"/>
      <c r="G65" s="698"/>
      <c r="H65" s="698"/>
      <c r="I65" s="698"/>
      <c r="J65" s="698"/>
      <c r="K65" s="698"/>
      <c r="L65" s="698"/>
      <c r="M65" s="698"/>
    </row>
    <row r="66" spans="1:13" s="194" customFormat="1" ht="12">
      <c r="A66" s="698" t="s">
        <v>273</v>
      </c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698"/>
    </row>
    <row r="68" spans="6:11" ht="13.5">
      <c r="F68" s="15"/>
      <c r="G68" s="15"/>
      <c r="H68" s="15"/>
      <c r="I68" s="15"/>
      <c r="J68" s="15"/>
      <c r="K68" s="15"/>
    </row>
    <row r="69" spans="6:11" ht="13.5">
      <c r="F69" s="193"/>
      <c r="G69" s="193"/>
      <c r="H69" s="193"/>
      <c r="I69" s="15"/>
      <c r="J69" s="15"/>
      <c r="K69" s="15"/>
    </row>
    <row r="70" spans="6:11" ht="13.5">
      <c r="F70" s="15"/>
      <c r="G70" s="15"/>
      <c r="H70" s="15"/>
      <c r="I70" s="15"/>
      <c r="J70" s="15"/>
      <c r="K70" s="15"/>
    </row>
    <row r="71" spans="6:11" ht="13.5">
      <c r="F71" s="15"/>
      <c r="G71" s="15"/>
      <c r="H71" s="15"/>
      <c r="I71" s="15"/>
      <c r="J71" s="15"/>
      <c r="K71" s="15"/>
    </row>
    <row r="72" spans="6:11" ht="13.5">
      <c r="F72" s="15"/>
      <c r="G72" s="193"/>
      <c r="H72" s="193"/>
      <c r="I72" s="193"/>
      <c r="J72" s="15"/>
      <c r="K72" s="15"/>
    </row>
    <row r="73" spans="6:11" ht="13.5">
      <c r="F73" s="15"/>
      <c r="G73" s="15"/>
      <c r="H73" s="15"/>
      <c r="I73" s="15"/>
      <c r="J73" s="15"/>
      <c r="K73" s="15"/>
    </row>
    <row r="74" spans="6:11" ht="13.5">
      <c r="F74" s="15"/>
      <c r="G74" s="15"/>
      <c r="H74" s="15"/>
      <c r="I74" s="15"/>
      <c r="J74" s="15"/>
      <c r="K74" s="15"/>
    </row>
    <row r="75" spans="6:11" ht="13.5">
      <c r="F75" s="15"/>
      <c r="G75" s="15"/>
      <c r="H75" s="15"/>
      <c r="I75" s="15"/>
      <c r="J75" s="15"/>
      <c r="K75" s="15"/>
    </row>
  </sheetData>
  <sheetProtection/>
  <mergeCells count="22">
    <mergeCell ref="A65:M65"/>
    <mergeCell ref="A66:M66"/>
    <mergeCell ref="A3:A6"/>
    <mergeCell ref="B3:C6"/>
    <mergeCell ref="D5:D6"/>
    <mergeCell ref="E5:E6"/>
    <mergeCell ref="J3:J6"/>
    <mergeCell ref="K5:K6"/>
    <mergeCell ref="H4:H6"/>
    <mergeCell ref="I4:I6"/>
    <mergeCell ref="A63:M63"/>
    <mergeCell ref="A64:M64"/>
    <mergeCell ref="L5:L6"/>
    <mergeCell ref="K3:L4"/>
    <mergeCell ref="F5:F6"/>
    <mergeCell ref="G4:G6"/>
    <mergeCell ref="A1:M1"/>
    <mergeCell ref="E4:F4"/>
    <mergeCell ref="E3:G3"/>
    <mergeCell ref="H3:I3"/>
    <mergeCell ref="M3:M6"/>
    <mergeCell ref="A2:M2"/>
  </mergeCells>
  <printOptions/>
  <pageMargins left="0.787" right="0.787" top="0.984" bottom="0.984" header="0.512" footer="0.512"/>
  <pageSetup horizontalDpi="600" verticalDpi="600" orientation="portrait" paperSize="9" scale="82" r:id="rId1"/>
  <colBreaks count="1" manualBreakCount="1">
    <brk id="13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zoomScale="40" zoomScaleNormal="4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A1"/>
    </sheetView>
  </sheetViews>
  <sheetFormatPr defaultColWidth="9.140625" defaultRowHeight="15"/>
  <cols>
    <col min="1" max="1" width="20.8515625" style="231" customWidth="1"/>
    <col min="2" max="13" width="13.421875" style="231" customWidth="1"/>
    <col min="14" max="14" width="14.421875" style="231" customWidth="1"/>
    <col min="15" max="49" width="13.421875" style="231" customWidth="1"/>
    <col min="50" max="50" width="14.421875" style="231" bestFit="1" customWidth="1"/>
    <col min="51" max="51" width="17.421875" style="231" customWidth="1"/>
    <col min="52" max="53" width="16.421875" style="231" customWidth="1"/>
    <col min="54" max="54" width="8.8515625" style="232" customWidth="1"/>
    <col min="55" max="55" width="9.00390625" style="231" customWidth="1"/>
    <col min="56" max="56" width="17.421875" style="231" bestFit="1" customWidth="1"/>
    <col min="57" max="16384" width="9.00390625" style="231" customWidth="1"/>
  </cols>
  <sheetData>
    <row r="1" spans="1:53" ht="62.25" customHeight="1">
      <c r="A1" s="723" t="s">
        <v>426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</row>
    <row r="2" spans="1:53" ht="59.2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3"/>
      <c r="M2" s="291"/>
      <c r="N2" s="291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1"/>
      <c r="AO2" s="291"/>
      <c r="AP2" s="292"/>
      <c r="AQ2" s="292"/>
      <c r="AR2" s="292"/>
      <c r="AS2" s="292"/>
      <c r="AT2" s="292"/>
      <c r="AU2" s="291"/>
      <c r="AV2" s="291"/>
      <c r="AW2" s="291"/>
      <c r="AX2" s="291"/>
      <c r="AY2" s="291"/>
      <c r="AZ2" s="291"/>
      <c r="BA2" s="290" t="s">
        <v>69</v>
      </c>
    </row>
    <row r="3" spans="1:53" ht="114" customHeight="1" thickBot="1" thickTop="1">
      <c r="A3" s="289" t="s">
        <v>68</v>
      </c>
      <c r="B3" s="285" t="s">
        <v>67</v>
      </c>
      <c r="C3" s="285" t="s">
        <v>61</v>
      </c>
      <c r="D3" s="285" t="s">
        <v>46</v>
      </c>
      <c r="E3" s="285" t="s">
        <v>45</v>
      </c>
      <c r="F3" s="285" t="s">
        <v>44</v>
      </c>
      <c r="G3" s="285" t="s">
        <v>43</v>
      </c>
      <c r="H3" s="285" t="s">
        <v>42</v>
      </c>
      <c r="I3" s="285" t="s">
        <v>41</v>
      </c>
      <c r="J3" s="285" t="s">
        <v>40</v>
      </c>
      <c r="K3" s="285" t="s">
        <v>39</v>
      </c>
      <c r="L3" s="285" t="s">
        <v>38</v>
      </c>
      <c r="M3" s="285" t="s">
        <v>37</v>
      </c>
      <c r="N3" s="285" t="s">
        <v>36</v>
      </c>
      <c r="O3" s="285" t="s">
        <v>35</v>
      </c>
      <c r="P3" s="285" t="s">
        <v>34</v>
      </c>
      <c r="Q3" s="285" t="s">
        <v>33</v>
      </c>
      <c r="R3" s="285" t="s">
        <v>32</v>
      </c>
      <c r="S3" s="285" t="s">
        <v>31</v>
      </c>
      <c r="T3" s="285" t="s">
        <v>30</v>
      </c>
      <c r="U3" s="285" t="s">
        <v>29</v>
      </c>
      <c r="V3" s="285" t="s">
        <v>28</v>
      </c>
      <c r="W3" s="285" t="s">
        <v>27</v>
      </c>
      <c r="X3" s="285" t="s">
        <v>26</v>
      </c>
      <c r="Y3" s="285" t="s">
        <v>25</v>
      </c>
      <c r="Z3" s="285" t="s">
        <v>24</v>
      </c>
      <c r="AA3" s="285" t="s">
        <v>23</v>
      </c>
      <c r="AB3" s="285" t="s">
        <v>22</v>
      </c>
      <c r="AC3" s="285" t="s">
        <v>21</v>
      </c>
      <c r="AD3" s="285" t="s">
        <v>20</v>
      </c>
      <c r="AE3" s="285" t="s">
        <v>19</v>
      </c>
      <c r="AF3" s="285" t="s">
        <v>18</v>
      </c>
      <c r="AG3" s="285" t="s">
        <v>17</v>
      </c>
      <c r="AH3" s="285" t="s">
        <v>16</v>
      </c>
      <c r="AI3" s="285" t="s">
        <v>15</v>
      </c>
      <c r="AJ3" s="285" t="s">
        <v>14</v>
      </c>
      <c r="AK3" s="285" t="s">
        <v>13</v>
      </c>
      <c r="AL3" s="285" t="s">
        <v>12</v>
      </c>
      <c r="AM3" s="285" t="s">
        <v>11</v>
      </c>
      <c r="AN3" s="285" t="s">
        <v>10</v>
      </c>
      <c r="AO3" s="285" t="s">
        <v>9</v>
      </c>
      <c r="AP3" s="285" t="s">
        <v>8</v>
      </c>
      <c r="AQ3" s="285" t="s">
        <v>7</v>
      </c>
      <c r="AR3" s="285" t="s">
        <v>6</v>
      </c>
      <c r="AS3" s="285" t="s">
        <v>5</v>
      </c>
      <c r="AT3" s="285" t="s">
        <v>4</v>
      </c>
      <c r="AU3" s="285" t="s">
        <v>3</v>
      </c>
      <c r="AV3" s="285" t="s">
        <v>2</v>
      </c>
      <c r="AW3" s="288" t="s">
        <v>66</v>
      </c>
      <c r="AX3" s="287" t="s">
        <v>65</v>
      </c>
      <c r="AY3" s="286" t="s">
        <v>64</v>
      </c>
      <c r="AZ3" s="285" t="s">
        <v>63</v>
      </c>
      <c r="BA3" s="284" t="s">
        <v>62</v>
      </c>
    </row>
    <row r="4" spans="1:53" ht="51" customHeight="1" thickBot="1">
      <c r="A4" s="283" t="s">
        <v>299</v>
      </c>
      <c r="B4" s="263">
        <v>16427</v>
      </c>
      <c r="C4" s="263">
        <v>0</v>
      </c>
      <c r="D4" s="263">
        <v>70</v>
      </c>
      <c r="E4" s="263">
        <v>1906</v>
      </c>
      <c r="F4" s="263">
        <v>0</v>
      </c>
      <c r="G4" s="263">
        <v>0</v>
      </c>
      <c r="H4" s="263">
        <v>0</v>
      </c>
      <c r="I4" s="263">
        <v>6</v>
      </c>
      <c r="J4" s="263">
        <v>0</v>
      </c>
      <c r="K4" s="263">
        <v>0</v>
      </c>
      <c r="L4" s="263">
        <v>0</v>
      </c>
      <c r="M4" s="263">
        <v>0</v>
      </c>
      <c r="N4" s="263">
        <v>410</v>
      </c>
      <c r="O4" s="263">
        <v>0</v>
      </c>
      <c r="P4" s="263">
        <v>0</v>
      </c>
      <c r="Q4" s="263">
        <v>0</v>
      </c>
      <c r="R4" s="263">
        <v>0</v>
      </c>
      <c r="S4" s="263">
        <v>8</v>
      </c>
      <c r="T4" s="263">
        <v>0</v>
      </c>
      <c r="U4" s="263">
        <v>0</v>
      </c>
      <c r="V4" s="263">
        <v>0</v>
      </c>
      <c r="W4" s="263">
        <v>4</v>
      </c>
      <c r="X4" s="263">
        <v>0</v>
      </c>
      <c r="Y4" s="263">
        <v>0</v>
      </c>
      <c r="Z4" s="263">
        <v>0</v>
      </c>
      <c r="AA4" s="263">
        <v>0</v>
      </c>
      <c r="AB4" s="263">
        <v>0</v>
      </c>
      <c r="AC4" s="263">
        <v>0</v>
      </c>
      <c r="AD4" s="263">
        <v>0</v>
      </c>
      <c r="AE4" s="263">
        <v>0</v>
      </c>
      <c r="AF4" s="263">
        <v>0</v>
      </c>
      <c r="AG4" s="263">
        <v>0</v>
      </c>
      <c r="AH4" s="263">
        <v>0</v>
      </c>
      <c r="AI4" s="263">
        <v>0</v>
      </c>
      <c r="AJ4" s="263">
        <v>0</v>
      </c>
      <c r="AK4" s="263">
        <v>0</v>
      </c>
      <c r="AL4" s="263">
        <v>0</v>
      </c>
      <c r="AM4" s="263">
        <v>0</v>
      </c>
      <c r="AN4" s="263">
        <v>0</v>
      </c>
      <c r="AO4" s="263">
        <v>0</v>
      </c>
      <c r="AP4" s="263">
        <v>0</v>
      </c>
      <c r="AQ4" s="263">
        <v>0</v>
      </c>
      <c r="AR4" s="263">
        <v>0</v>
      </c>
      <c r="AS4" s="263">
        <v>0</v>
      </c>
      <c r="AT4" s="263">
        <v>0</v>
      </c>
      <c r="AU4" s="263">
        <v>0</v>
      </c>
      <c r="AV4" s="263">
        <v>0</v>
      </c>
      <c r="AW4" s="262">
        <v>3666</v>
      </c>
      <c r="AX4" s="260">
        <v>0</v>
      </c>
      <c r="AY4" s="261">
        <f aca="true" t="shared" si="0" ref="AY4:AY50">SUM(B4:AX4)</f>
        <v>22497</v>
      </c>
      <c r="AZ4" s="260">
        <f>SUM(B4,AW4)</f>
        <v>20093</v>
      </c>
      <c r="BA4" s="259">
        <f aca="true" t="shared" si="1" ref="BA4:BA50">SUM(AY4-AZ4)</f>
        <v>2404</v>
      </c>
    </row>
    <row r="5" spans="1:54" s="236" customFormat="1" ht="51" customHeight="1">
      <c r="A5" s="264" t="s">
        <v>61</v>
      </c>
      <c r="B5" s="269">
        <v>1789</v>
      </c>
      <c r="C5" s="269">
        <v>3733</v>
      </c>
      <c r="D5" s="269">
        <v>1367</v>
      </c>
      <c r="E5" s="269">
        <v>2125</v>
      </c>
      <c r="F5" s="269">
        <v>342</v>
      </c>
      <c r="G5" s="269">
        <v>0</v>
      </c>
      <c r="H5" s="269">
        <v>0</v>
      </c>
      <c r="I5" s="269">
        <v>2</v>
      </c>
      <c r="J5" s="269">
        <v>2</v>
      </c>
      <c r="K5" s="269">
        <v>1</v>
      </c>
      <c r="L5" s="269">
        <v>7</v>
      </c>
      <c r="M5" s="269">
        <v>10</v>
      </c>
      <c r="N5" s="269">
        <v>7221</v>
      </c>
      <c r="O5" s="269">
        <v>7</v>
      </c>
      <c r="P5" s="269">
        <v>0</v>
      </c>
      <c r="Q5" s="269">
        <v>0</v>
      </c>
      <c r="R5" s="269">
        <v>0</v>
      </c>
      <c r="S5" s="269">
        <v>0</v>
      </c>
      <c r="T5" s="269">
        <v>0</v>
      </c>
      <c r="U5" s="269">
        <v>0</v>
      </c>
      <c r="V5" s="269">
        <v>0</v>
      </c>
      <c r="W5" s="269">
        <v>0</v>
      </c>
      <c r="X5" s="269">
        <v>443</v>
      </c>
      <c r="Y5" s="269">
        <v>0</v>
      </c>
      <c r="Z5" s="269">
        <v>0</v>
      </c>
      <c r="AA5" s="269">
        <v>0</v>
      </c>
      <c r="AB5" s="269">
        <v>913</v>
      </c>
      <c r="AC5" s="269">
        <v>1</v>
      </c>
      <c r="AD5" s="269">
        <v>0</v>
      </c>
      <c r="AE5" s="269">
        <v>0</v>
      </c>
      <c r="AF5" s="269">
        <v>0</v>
      </c>
      <c r="AG5" s="269">
        <v>0</v>
      </c>
      <c r="AH5" s="269">
        <v>0</v>
      </c>
      <c r="AI5" s="269">
        <v>0</v>
      </c>
      <c r="AJ5" s="269">
        <v>0</v>
      </c>
      <c r="AK5" s="269">
        <v>0</v>
      </c>
      <c r="AL5" s="269">
        <v>0</v>
      </c>
      <c r="AM5" s="269">
        <v>0</v>
      </c>
      <c r="AN5" s="269">
        <v>0</v>
      </c>
      <c r="AO5" s="269">
        <v>0</v>
      </c>
      <c r="AP5" s="269">
        <v>0</v>
      </c>
      <c r="AQ5" s="269">
        <v>0</v>
      </c>
      <c r="AR5" s="269">
        <v>0</v>
      </c>
      <c r="AS5" s="269">
        <v>0</v>
      </c>
      <c r="AT5" s="269">
        <v>0</v>
      </c>
      <c r="AU5" s="269">
        <v>0</v>
      </c>
      <c r="AV5" s="269">
        <v>0</v>
      </c>
      <c r="AW5" s="268">
        <v>1679</v>
      </c>
      <c r="AX5" s="266">
        <v>0</v>
      </c>
      <c r="AY5" s="267">
        <f t="shared" si="0"/>
        <v>19642</v>
      </c>
      <c r="AZ5" s="266">
        <f>SUM(C5,AW5)</f>
        <v>5412</v>
      </c>
      <c r="BA5" s="265">
        <f t="shared" si="1"/>
        <v>14230</v>
      </c>
      <c r="BB5" s="232"/>
    </row>
    <row r="6" spans="1:53" ht="51" customHeight="1">
      <c r="A6" s="264" t="s">
        <v>46</v>
      </c>
      <c r="B6" s="269">
        <v>0</v>
      </c>
      <c r="C6" s="269">
        <v>23</v>
      </c>
      <c r="D6" s="269">
        <v>1177</v>
      </c>
      <c r="E6" s="269">
        <v>39</v>
      </c>
      <c r="F6" s="269">
        <v>10</v>
      </c>
      <c r="G6" s="269">
        <v>0</v>
      </c>
      <c r="H6" s="269">
        <v>2</v>
      </c>
      <c r="I6" s="269">
        <v>0</v>
      </c>
      <c r="J6" s="269">
        <v>0</v>
      </c>
      <c r="K6" s="269">
        <v>0</v>
      </c>
      <c r="L6" s="269">
        <v>0</v>
      </c>
      <c r="M6" s="269">
        <v>0</v>
      </c>
      <c r="N6" s="269">
        <v>34</v>
      </c>
      <c r="O6" s="269">
        <v>0</v>
      </c>
      <c r="P6" s="269">
        <v>0</v>
      </c>
      <c r="Q6" s="269">
        <v>0</v>
      </c>
      <c r="R6" s="269">
        <v>0</v>
      </c>
      <c r="S6" s="269">
        <v>0</v>
      </c>
      <c r="T6" s="269">
        <v>0</v>
      </c>
      <c r="U6" s="269">
        <v>0</v>
      </c>
      <c r="V6" s="269">
        <v>0</v>
      </c>
      <c r="W6" s="269">
        <v>0</v>
      </c>
      <c r="X6" s="269">
        <v>0</v>
      </c>
      <c r="Y6" s="269">
        <v>0</v>
      </c>
      <c r="Z6" s="269">
        <v>0</v>
      </c>
      <c r="AA6" s="269">
        <v>0</v>
      </c>
      <c r="AB6" s="269">
        <v>0</v>
      </c>
      <c r="AC6" s="269">
        <v>0</v>
      </c>
      <c r="AD6" s="269">
        <v>0</v>
      </c>
      <c r="AE6" s="269">
        <v>0</v>
      </c>
      <c r="AF6" s="269">
        <v>0</v>
      </c>
      <c r="AG6" s="269">
        <v>0</v>
      </c>
      <c r="AH6" s="269">
        <v>0</v>
      </c>
      <c r="AI6" s="269">
        <v>0</v>
      </c>
      <c r="AJ6" s="269">
        <v>0</v>
      </c>
      <c r="AK6" s="269">
        <v>0</v>
      </c>
      <c r="AL6" s="269">
        <v>0</v>
      </c>
      <c r="AM6" s="269">
        <v>0</v>
      </c>
      <c r="AN6" s="269">
        <v>0</v>
      </c>
      <c r="AO6" s="269">
        <v>0</v>
      </c>
      <c r="AP6" s="269">
        <v>0</v>
      </c>
      <c r="AQ6" s="269">
        <v>0</v>
      </c>
      <c r="AR6" s="269">
        <v>0</v>
      </c>
      <c r="AS6" s="269">
        <v>0</v>
      </c>
      <c r="AT6" s="269">
        <v>0</v>
      </c>
      <c r="AU6" s="269">
        <v>0</v>
      </c>
      <c r="AV6" s="269">
        <v>0</v>
      </c>
      <c r="AW6" s="268">
        <v>143</v>
      </c>
      <c r="AX6" s="266">
        <v>0</v>
      </c>
      <c r="AY6" s="267">
        <f t="shared" si="0"/>
        <v>1428</v>
      </c>
      <c r="AZ6" s="266">
        <f>SUM(D6,AW6)</f>
        <v>1320</v>
      </c>
      <c r="BA6" s="265">
        <f t="shared" si="1"/>
        <v>108</v>
      </c>
    </row>
    <row r="7" spans="1:53" ht="51" customHeight="1">
      <c r="A7" s="264" t="s">
        <v>45</v>
      </c>
      <c r="B7" s="269">
        <v>0</v>
      </c>
      <c r="C7" s="269">
        <v>0</v>
      </c>
      <c r="D7" s="269">
        <v>102</v>
      </c>
      <c r="E7" s="269">
        <v>2347</v>
      </c>
      <c r="F7" s="269">
        <v>0</v>
      </c>
      <c r="G7" s="269">
        <v>6</v>
      </c>
      <c r="H7" s="269">
        <v>116</v>
      </c>
      <c r="I7" s="269">
        <v>7</v>
      </c>
      <c r="J7" s="269">
        <v>7</v>
      </c>
      <c r="K7" s="269">
        <v>0</v>
      </c>
      <c r="L7" s="269">
        <v>3</v>
      </c>
      <c r="M7" s="269">
        <v>3</v>
      </c>
      <c r="N7" s="269">
        <v>6</v>
      </c>
      <c r="O7" s="269">
        <v>0</v>
      </c>
      <c r="P7" s="269">
        <v>0</v>
      </c>
      <c r="Q7" s="269">
        <v>0</v>
      </c>
      <c r="R7" s="269">
        <v>0</v>
      </c>
      <c r="S7" s="269">
        <v>0</v>
      </c>
      <c r="T7" s="269">
        <v>0</v>
      </c>
      <c r="U7" s="269">
        <v>0</v>
      </c>
      <c r="V7" s="269">
        <v>0</v>
      </c>
      <c r="W7" s="269">
        <v>2</v>
      </c>
      <c r="X7" s="269">
        <v>0</v>
      </c>
      <c r="Y7" s="269">
        <v>0</v>
      </c>
      <c r="Z7" s="269">
        <v>2</v>
      </c>
      <c r="AA7" s="269">
        <v>0</v>
      </c>
      <c r="AB7" s="269">
        <v>22</v>
      </c>
      <c r="AC7" s="269">
        <v>0</v>
      </c>
      <c r="AD7" s="269">
        <v>0</v>
      </c>
      <c r="AE7" s="269">
        <v>0</v>
      </c>
      <c r="AF7" s="269">
        <v>0</v>
      </c>
      <c r="AG7" s="269">
        <v>0</v>
      </c>
      <c r="AH7" s="269">
        <v>0</v>
      </c>
      <c r="AI7" s="269">
        <v>1</v>
      </c>
      <c r="AJ7" s="269">
        <v>0</v>
      </c>
      <c r="AK7" s="269">
        <v>0</v>
      </c>
      <c r="AL7" s="269">
        <v>0</v>
      </c>
      <c r="AM7" s="269">
        <v>0</v>
      </c>
      <c r="AN7" s="269">
        <v>0</v>
      </c>
      <c r="AO7" s="269">
        <v>0</v>
      </c>
      <c r="AP7" s="269">
        <v>0</v>
      </c>
      <c r="AQ7" s="269">
        <v>0</v>
      </c>
      <c r="AR7" s="269">
        <v>0</v>
      </c>
      <c r="AS7" s="269">
        <v>0</v>
      </c>
      <c r="AT7" s="269">
        <v>0</v>
      </c>
      <c r="AU7" s="269">
        <v>0</v>
      </c>
      <c r="AV7" s="269">
        <v>0</v>
      </c>
      <c r="AW7" s="268">
        <v>337</v>
      </c>
      <c r="AX7" s="266">
        <v>0</v>
      </c>
      <c r="AY7" s="267">
        <f t="shared" si="0"/>
        <v>2961</v>
      </c>
      <c r="AZ7" s="266">
        <f>SUM(E7,AW7)</f>
        <v>2684</v>
      </c>
      <c r="BA7" s="265">
        <f t="shared" si="1"/>
        <v>277</v>
      </c>
    </row>
    <row r="8" spans="1:53" ht="51" customHeight="1">
      <c r="A8" s="264" t="s">
        <v>44</v>
      </c>
      <c r="B8" s="269">
        <v>5</v>
      </c>
      <c r="C8" s="269">
        <v>39</v>
      </c>
      <c r="D8" s="269">
        <v>93</v>
      </c>
      <c r="E8" s="269">
        <v>106</v>
      </c>
      <c r="F8" s="269">
        <v>2420</v>
      </c>
      <c r="G8" s="269">
        <v>21</v>
      </c>
      <c r="H8" s="269">
        <v>2</v>
      </c>
      <c r="I8" s="269">
        <v>1</v>
      </c>
      <c r="J8" s="269">
        <v>1</v>
      </c>
      <c r="K8" s="269">
        <v>1</v>
      </c>
      <c r="L8" s="269">
        <v>4</v>
      </c>
      <c r="M8" s="269">
        <v>5</v>
      </c>
      <c r="N8" s="269">
        <v>56</v>
      </c>
      <c r="O8" s="269">
        <v>7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2</v>
      </c>
      <c r="X8" s="269">
        <v>1</v>
      </c>
      <c r="Y8" s="269">
        <v>0</v>
      </c>
      <c r="Z8" s="269">
        <v>0</v>
      </c>
      <c r="AA8" s="269">
        <v>0</v>
      </c>
      <c r="AB8" s="269">
        <v>4</v>
      </c>
      <c r="AC8" s="269">
        <v>5</v>
      </c>
      <c r="AD8" s="269">
        <v>0</v>
      </c>
      <c r="AE8" s="269">
        <v>0</v>
      </c>
      <c r="AF8" s="269">
        <v>0</v>
      </c>
      <c r="AG8" s="269">
        <v>0</v>
      </c>
      <c r="AH8" s="269">
        <v>0</v>
      </c>
      <c r="AI8" s="269">
        <v>0</v>
      </c>
      <c r="AJ8" s="269">
        <v>0</v>
      </c>
      <c r="AK8" s="269">
        <v>0</v>
      </c>
      <c r="AL8" s="269">
        <v>0</v>
      </c>
      <c r="AM8" s="269">
        <v>0</v>
      </c>
      <c r="AN8" s="269">
        <v>0</v>
      </c>
      <c r="AO8" s="269">
        <v>0</v>
      </c>
      <c r="AP8" s="269">
        <v>0</v>
      </c>
      <c r="AQ8" s="269">
        <v>0</v>
      </c>
      <c r="AR8" s="269">
        <v>0</v>
      </c>
      <c r="AS8" s="269">
        <v>0</v>
      </c>
      <c r="AT8" s="269">
        <v>0</v>
      </c>
      <c r="AU8" s="269">
        <v>0</v>
      </c>
      <c r="AV8" s="269">
        <v>0</v>
      </c>
      <c r="AW8" s="268">
        <v>331</v>
      </c>
      <c r="AX8" s="266">
        <v>1</v>
      </c>
      <c r="AY8" s="267">
        <f t="shared" si="0"/>
        <v>3105</v>
      </c>
      <c r="AZ8" s="266">
        <f>SUM(F8,AW8)</f>
        <v>2751</v>
      </c>
      <c r="BA8" s="265">
        <f t="shared" si="1"/>
        <v>354</v>
      </c>
    </row>
    <row r="9" spans="1:53" ht="51" customHeight="1">
      <c r="A9" s="264" t="s">
        <v>43</v>
      </c>
      <c r="B9" s="269">
        <v>0</v>
      </c>
      <c r="C9" s="269">
        <v>0</v>
      </c>
      <c r="D9" s="269">
        <v>20</v>
      </c>
      <c r="E9" s="269">
        <v>27</v>
      </c>
      <c r="F9" s="269">
        <v>462</v>
      </c>
      <c r="G9" s="269">
        <v>2152</v>
      </c>
      <c r="H9" s="269">
        <v>1</v>
      </c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15</v>
      </c>
      <c r="O9" s="269">
        <v>4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4</v>
      </c>
      <c r="Y9" s="269">
        <v>0</v>
      </c>
      <c r="Z9" s="269">
        <v>0</v>
      </c>
      <c r="AA9" s="269">
        <v>0</v>
      </c>
      <c r="AB9" s="269">
        <v>4</v>
      </c>
      <c r="AC9" s="269">
        <v>0</v>
      </c>
      <c r="AD9" s="269">
        <v>0</v>
      </c>
      <c r="AE9" s="269">
        <v>0</v>
      </c>
      <c r="AF9" s="269">
        <v>0</v>
      </c>
      <c r="AG9" s="269">
        <v>0</v>
      </c>
      <c r="AH9" s="269">
        <v>0</v>
      </c>
      <c r="AI9" s="269">
        <v>0</v>
      </c>
      <c r="AJ9" s="269">
        <v>0</v>
      </c>
      <c r="AK9" s="269">
        <v>0</v>
      </c>
      <c r="AL9" s="269">
        <v>0</v>
      </c>
      <c r="AM9" s="269">
        <v>0</v>
      </c>
      <c r="AN9" s="269">
        <v>0</v>
      </c>
      <c r="AO9" s="269">
        <v>0</v>
      </c>
      <c r="AP9" s="269">
        <v>0</v>
      </c>
      <c r="AQ9" s="269">
        <v>0</v>
      </c>
      <c r="AR9" s="269">
        <v>0</v>
      </c>
      <c r="AS9" s="269">
        <v>0</v>
      </c>
      <c r="AT9" s="269">
        <v>0</v>
      </c>
      <c r="AU9" s="269">
        <v>0</v>
      </c>
      <c r="AV9" s="269">
        <v>0</v>
      </c>
      <c r="AW9" s="268">
        <v>1631</v>
      </c>
      <c r="AX9" s="266">
        <v>0</v>
      </c>
      <c r="AY9" s="267">
        <f t="shared" si="0"/>
        <v>4320</v>
      </c>
      <c r="AZ9" s="266">
        <f>SUM(G9,AW9)</f>
        <v>3783</v>
      </c>
      <c r="BA9" s="265">
        <f t="shared" si="1"/>
        <v>537</v>
      </c>
    </row>
    <row r="10" spans="1:53" ht="51" customHeight="1" thickBot="1">
      <c r="A10" s="264" t="s">
        <v>42</v>
      </c>
      <c r="B10" s="269">
        <v>1</v>
      </c>
      <c r="C10" s="269">
        <v>17</v>
      </c>
      <c r="D10" s="269">
        <v>41</v>
      </c>
      <c r="E10" s="269">
        <v>305</v>
      </c>
      <c r="F10" s="269">
        <v>25</v>
      </c>
      <c r="G10" s="269">
        <v>195</v>
      </c>
      <c r="H10" s="269">
        <v>1276</v>
      </c>
      <c r="I10" s="269">
        <v>26</v>
      </c>
      <c r="J10" s="269">
        <v>20</v>
      </c>
      <c r="K10" s="269">
        <v>69</v>
      </c>
      <c r="L10" s="269">
        <v>38</v>
      </c>
      <c r="M10" s="269">
        <v>152</v>
      </c>
      <c r="N10" s="269">
        <v>40</v>
      </c>
      <c r="O10" s="269">
        <v>34</v>
      </c>
      <c r="P10" s="269">
        <v>1</v>
      </c>
      <c r="Q10" s="269">
        <v>3</v>
      </c>
      <c r="R10" s="269">
        <v>22</v>
      </c>
      <c r="S10" s="269">
        <v>0</v>
      </c>
      <c r="T10" s="269">
        <v>20</v>
      </c>
      <c r="U10" s="269">
        <v>0</v>
      </c>
      <c r="V10" s="269">
        <v>1</v>
      </c>
      <c r="W10" s="269">
        <v>10</v>
      </c>
      <c r="X10" s="269">
        <v>1</v>
      </c>
      <c r="Y10" s="269">
        <v>0</v>
      </c>
      <c r="Z10" s="269">
        <v>1</v>
      </c>
      <c r="AA10" s="269">
        <v>0</v>
      </c>
      <c r="AB10" s="269">
        <v>14</v>
      </c>
      <c r="AC10" s="269">
        <v>0</v>
      </c>
      <c r="AD10" s="269">
        <v>0</v>
      </c>
      <c r="AE10" s="269">
        <v>0</v>
      </c>
      <c r="AF10" s="269">
        <v>0</v>
      </c>
      <c r="AG10" s="269">
        <v>1</v>
      </c>
      <c r="AH10" s="269">
        <v>0</v>
      </c>
      <c r="AI10" s="269">
        <v>0</v>
      </c>
      <c r="AJ10" s="269">
        <v>0</v>
      </c>
      <c r="AK10" s="269">
        <v>0</v>
      </c>
      <c r="AL10" s="269">
        <v>0</v>
      </c>
      <c r="AM10" s="269">
        <v>2</v>
      </c>
      <c r="AN10" s="269">
        <v>0</v>
      </c>
      <c r="AO10" s="269">
        <v>17</v>
      </c>
      <c r="AP10" s="269">
        <v>0</v>
      </c>
      <c r="AQ10" s="269">
        <v>0</v>
      </c>
      <c r="AR10" s="269">
        <v>0</v>
      </c>
      <c r="AS10" s="269">
        <v>0</v>
      </c>
      <c r="AT10" s="269">
        <v>0</v>
      </c>
      <c r="AU10" s="269">
        <v>0</v>
      </c>
      <c r="AV10" s="269">
        <v>0</v>
      </c>
      <c r="AW10" s="268">
        <v>1342</v>
      </c>
      <c r="AX10" s="266">
        <v>0</v>
      </c>
      <c r="AY10" s="267">
        <f t="shared" si="0"/>
        <v>3674</v>
      </c>
      <c r="AZ10" s="266">
        <f>SUM(H10,AW10)</f>
        <v>2618</v>
      </c>
      <c r="BA10" s="265">
        <f t="shared" si="1"/>
        <v>1056</v>
      </c>
    </row>
    <row r="11" spans="1:53" ht="51" customHeight="1">
      <c r="A11" s="281" t="s">
        <v>41</v>
      </c>
      <c r="B11" s="280">
        <v>0</v>
      </c>
      <c r="C11" s="280">
        <v>1</v>
      </c>
      <c r="D11" s="280">
        <v>226</v>
      </c>
      <c r="E11" s="280">
        <v>0</v>
      </c>
      <c r="F11" s="280">
        <v>1</v>
      </c>
      <c r="G11" s="280">
        <v>3</v>
      </c>
      <c r="H11" s="280">
        <v>366</v>
      </c>
      <c r="I11" s="280">
        <v>1191</v>
      </c>
      <c r="J11" s="280">
        <v>119</v>
      </c>
      <c r="K11" s="280">
        <v>52</v>
      </c>
      <c r="L11" s="280">
        <v>101</v>
      </c>
      <c r="M11" s="280">
        <v>149</v>
      </c>
      <c r="N11" s="280">
        <v>338</v>
      </c>
      <c r="O11" s="280">
        <v>24</v>
      </c>
      <c r="P11" s="280">
        <v>1</v>
      </c>
      <c r="Q11" s="280">
        <v>18</v>
      </c>
      <c r="R11" s="280">
        <v>3</v>
      </c>
      <c r="S11" s="280">
        <v>0</v>
      </c>
      <c r="T11" s="280">
        <v>0</v>
      </c>
      <c r="U11" s="280">
        <v>0</v>
      </c>
      <c r="V11" s="280">
        <v>0</v>
      </c>
      <c r="W11" s="280">
        <v>26</v>
      </c>
      <c r="X11" s="280">
        <v>0</v>
      </c>
      <c r="Y11" s="280">
        <v>0</v>
      </c>
      <c r="Z11" s="280">
        <v>2</v>
      </c>
      <c r="AA11" s="280">
        <v>0</v>
      </c>
      <c r="AB11" s="280">
        <v>32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79">
        <v>1238</v>
      </c>
      <c r="AX11" s="277">
        <v>58</v>
      </c>
      <c r="AY11" s="278">
        <f t="shared" si="0"/>
        <v>3949</v>
      </c>
      <c r="AZ11" s="277">
        <f>SUM(I11,AW11)</f>
        <v>2429</v>
      </c>
      <c r="BA11" s="276">
        <f t="shared" si="1"/>
        <v>1520</v>
      </c>
    </row>
    <row r="12" spans="1:53" ht="51" customHeight="1">
      <c r="A12" s="264" t="s">
        <v>40</v>
      </c>
      <c r="B12" s="269">
        <v>32</v>
      </c>
      <c r="C12" s="269">
        <v>7</v>
      </c>
      <c r="D12" s="269">
        <v>0</v>
      </c>
      <c r="E12" s="269">
        <v>29</v>
      </c>
      <c r="F12" s="269">
        <v>4</v>
      </c>
      <c r="G12" s="269">
        <v>0</v>
      </c>
      <c r="H12" s="269">
        <v>18</v>
      </c>
      <c r="I12" s="269">
        <v>8</v>
      </c>
      <c r="J12" s="269">
        <v>714</v>
      </c>
      <c r="K12" s="269">
        <v>57</v>
      </c>
      <c r="L12" s="269">
        <v>180</v>
      </c>
      <c r="M12" s="269">
        <v>50</v>
      </c>
      <c r="N12" s="269">
        <v>610</v>
      </c>
      <c r="O12" s="269">
        <v>36</v>
      </c>
      <c r="P12" s="269">
        <v>1</v>
      </c>
      <c r="Q12" s="269">
        <v>30</v>
      </c>
      <c r="R12" s="269">
        <v>16</v>
      </c>
      <c r="S12" s="269">
        <v>0</v>
      </c>
      <c r="T12" s="269">
        <v>0</v>
      </c>
      <c r="U12" s="269">
        <v>0</v>
      </c>
      <c r="V12" s="269">
        <v>1</v>
      </c>
      <c r="W12" s="269">
        <v>146</v>
      </c>
      <c r="X12" s="269">
        <v>0</v>
      </c>
      <c r="Y12" s="269">
        <v>0</v>
      </c>
      <c r="Z12" s="269">
        <v>2</v>
      </c>
      <c r="AA12" s="269">
        <v>0</v>
      </c>
      <c r="AB12" s="269">
        <v>125</v>
      </c>
      <c r="AC12" s="269">
        <v>0</v>
      </c>
      <c r="AD12" s="269">
        <v>0</v>
      </c>
      <c r="AE12" s="269">
        <v>0</v>
      </c>
      <c r="AF12" s="269">
        <v>0</v>
      </c>
      <c r="AG12" s="269">
        <v>0</v>
      </c>
      <c r="AH12" s="269">
        <v>0</v>
      </c>
      <c r="AI12" s="269">
        <v>2</v>
      </c>
      <c r="AJ12" s="269">
        <v>0</v>
      </c>
      <c r="AK12" s="269">
        <v>0</v>
      </c>
      <c r="AL12" s="269">
        <v>0</v>
      </c>
      <c r="AM12" s="269">
        <v>0</v>
      </c>
      <c r="AN12" s="269">
        <v>0</v>
      </c>
      <c r="AO12" s="269">
        <v>0</v>
      </c>
      <c r="AP12" s="269">
        <v>0</v>
      </c>
      <c r="AQ12" s="269">
        <v>2</v>
      </c>
      <c r="AR12" s="269">
        <v>0</v>
      </c>
      <c r="AS12" s="269">
        <v>0</v>
      </c>
      <c r="AT12" s="269">
        <v>0</v>
      </c>
      <c r="AU12" s="269">
        <v>0</v>
      </c>
      <c r="AV12" s="269">
        <v>0</v>
      </c>
      <c r="AW12" s="268">
        <v>546</v>
      </c>
      <c r="AX12" s="266">
        <v>0</v>
      </c>
      <c r="AY12" s="267">
        <f t="shared" si="0"/>
        <v>2616</v>
      </c>
      <c r="AZ12" s="266">
        <f>SUM(J12,AW12)</f>
        <v>1260</v>
      </c>
      <c r="BA12" s="265">
        <f t="shared" si="1"/>
        <v>1356</v>
      </c>
    </row>
    <row r="13" spans="1:53" ht="51" customHeight="1">
      <c r="A13" s="264" t="s">
        <v>39</v>
      </c>
      <c r="B13" s="269">
        <v>193</v>
      </c>
      <c r="C13" s="269">
        <v>285</v>
      </c>
      <c r="D13" s="269">
        <v>89</v>
      </c>
      <c r="E13" s="269">
        <v>447</v>
      </c>
      <c r="F13" s="269">
        <v>189</v>
      </c>
      <c r="G13" s="269">
        <v>197</v>
      </c>
      <c r="H13" s="269">
        <v>89</v>
      </c>
      <c r="I13" s="269">
        <v>1740</v>
      </c>
      <c r="J13" s="269">
        <v>2728</v>
      </c>
      <c r="K13" s="269">
        <v>11020</v>
      </c>
      <c r="L13" s="269">
        <v>6043</v>
      </c>
      <c r="M13" s="269">
        <v>60</v>
      </c>
      <c r="N13" s="269">
        <v>7275</v>
      </c>
      <c r="O13" s="269">
        <v>136</v>
      </c>
      <c r="P13" s="269">
        <v>42</v>
      </c>
      <c r="Q13" s="269">
        <v>827</v>
      </c>
      <c r="R13" s="269">
        <v>114</v>
      </c>
      <c r="S13" s="269">
        <v>0</v>
      </c>
      <c r="T13" s="269">
        <v>0</v>
      </c>
      <c r="U13" s="269">
        <v>0</v>
      </c>
      <c r="V13" s="269">
        <v>16</v>
      </c>
      <c r="W13" s="269">
        <v>1093</v>
      </c>
      <c r="X13" s="269">
        <v>6237</v>
      </c>
      <c r="Y13" s="269">
        <v>1957</v>
      </c>
      <c r="Z13" s="269">
        <v>0</v>
      </c>
      <c r="AA13" s="269">
        <v>0</v>
      </c>
      <c r="AB13" s="269">
        <v>0</v>
      </c>
      <c r="AC13" s="269">
        <v>0</v>
      </c>
      <c r="AD13" s="269">
        <v>0</v>
      </c>
      <c r="AE13" s="269">
        <v>0</v>
      </c>
      <c r="AF13" s="269">
        <v>0</v>
      </c>
      <c r="AG13" s="269">
        <v>0</v>
      </c>
      <c r="AH13" s="269">
        <v>0</v>
      </c>
      <c r="AI13" s="269">
        <v>0</v>
      </c>
      <c r="AJ13" s="269">
        <v>0</v>
      </c>
      <c r="AK13" s="269">
        <v>0</v>
      </c>
      <c r="AL13" s="269">
        <v>0</v>
      </c>
      <c r="AM13" s="269">
        <v>0</v>
      </c>
      <c r="AN13" s="269">
        <v>0</v>
      </c>
      <c r="AO13" s="269">
        <v>0</v>
      </c>
      <c r="AP13" s="269">
        <v>0</v>
      </c>
      <c r="AQ13" s="269">
        <v>0</v>
      </c>
      <c r="AR13" s="269">
        <v>0</v>
      </c>
      <c r="AS13" s="269">
        <v>10</v>
      </c>
      <c r="AT13" s="269">
        <v>3</v>
      </c>
      <c r="AU13" s="269">
        <v>0</v>
      </c>
      <c r="AV13" s="269">
        <v>0</v>
      </c>
      <c r="AW13" s="268">
        <v>1578</v>
      </c>
      <c r="AX13" s="266">
        <v>1770</v>
      </c>
      <c r="AY13" s="267">
        <f t="shared" si="0"/>
        <v>44138</v>
      </c>
      <c r="AZ13" s="266">
        <f>SUM(K13,AW13)</f>
        <v>12598</v>
      </c>
      <c r="BA13" s="265">
        <f t="shared" si="1"/>
        <v>31540</v>
      </c>
    </row>
    <row r="14" spans="1:53" ht="51" customHeight="1">
      <c r="A14" s="264" t="s">
        <v>38</v>
      </c>
      <c r="B14" s="269">
        <v>3</v>
      </c>
      <c r="C14" s="269">
        <v>1</v>
      </c>
      <c r="D14" s="269">
        <v>26</v>
      </c>
      <c r="E14" s="269">
        <v>12</v>
      </c>
      <c r="F14" s="269">
        <v>0</v>
      </c>
      <c r="G14" s="269">
        <v>0</v>
      </c>
      <c r="H14" s="269">
        <v>2</v>
      </c>
      <c r="I14" s="269">
        <v>77</v>
      </c>
      <c r="J14" s="269">
        <v>4</v>
      </c>
      <c r="K14" s="269">
        <v>354</v>
      </c>
      <c r="L14" s="269">
        <v>2040</v>
      </c>
      <c r="M14" s="269">
        <v>132</v>
      </c>
      <c r="N14" s="269">
        <v>936</v>
      </c>
      <c r="O14" s="269">
        <v>35</v>
      </c>
      <c r="P14" s="269">
        <v>44</v>
      </c>
      <c r="Q14" s="269">
        <v>7</v>
      </c>
      <c r="R14" s="269">
        <v>4</v>
      </c>
      <c r="S14" s="269">
        <v>1</v>
      </c>
      <c r="T14" s="269">
        <v>4</v>
      </c>
      <c r="U14" s="269">
        <v>0</v>
      </c>
      <c r="V14" s="269">
        <v>1</v>
      </c>
      <c r="W14" s="269">
        <v>20</v>
      </c>
      <c r="X14" s="269">
        <v>8</v>
      </c>
      <c r="Y14" s="269">
        <v>0</v>
      </c>
      <c r="Z14" s="269">
        <v>1</v>
      </c>
      <c r="AA14" s="269">
        <v>1</v>
      </c>
      <c r="AB14" s="269">
        <v>7</v>
      </c>
      <c r="AC14" s="269">
        <v>2</v>
      </c>
      <c r="AD14" s="269">
        <v>0</v>
      </c>
      <c r="AE14" s="269">
        <v>8</v>
      </c>
      <c r="AF14" s="269">
        <v>0</v>
      </c>
      <c r="AG14" s="269">
        <v>0</v>
      </c>
      <c r="AH14" s="269">
        <v>0</v>
      </c>
      <c r="AI14" s="269">
        <v>22</v>
      </c>
      <c r="AJ14" s="269">
        <v>0</v>
      </c>
      <c r="AK14" s="269">
        <v>10</v>
      </c>
      <c r="AL14" s="269">
        <v>0</v>
      </c>
      <c r="AM14" s="269">
        <v>0</v>
      </c>
      <c r="AN14" s="269">
        <v>0</v>
      </c>
      <c r="AO14" s="269">
        <v>1</v>
      </c>
      <c r="AP14" s="269">
        <v>1</v>
      </c>
      <c r="AQ14" s="269">
        <v>0</v>
      </c>
      <c r="AR14" s="269">
        <v>0</v>
      </c>
      <c r="AS14" s="269">
        <v>0</v>
      </c>
      <c r="AT14" s="269">
        <v>0</v>
      </c>
      <c r="AU14" s="269">
        <v>0</v>
      </c>
      <c r="AV14" s="269">
        <v>0</v>
      </c>
      <c r="AW14" s="268">
        <v>154</v>
      </c>
      <c r="AX14" s="266">
        <v>3</v>
      </c>
      <c r="AY14" s="267">
        <f t="shared" si="0"/>
        <v>3921</v>
      </c>
      <c r="AZ14" s="266">
        <f>SUM(L14,AW14)</f>
        <v>2194</v>
      </c>
      <c r="BA14" s="265">
        <f t="shared" si="1"/>
        <v>1727</v>
      </c>
    </row>
    <row r="15" spans="1:53" ht="51" customHeight="1">
      <c r="A15" s="264" t="s">
        <v>37</v>
      </c>
      <c r="B15" s="269">
        <v>6082</v>
      </c>
      <c r="C15" s="269">
        <v>1548</v>
      </c>
      <c r="D15" s="269">
        <v>1921</v>
      </c>
      <c r="E15" s="269">
        <v>3946</v>
      </c>
      <c r="F15" s="269">
        <v>1266</v>
      </c>
      <c r="G15" s="269">
        <v>2554</v>
      </c>
      <c r="H15" s="269">
        <v>4294</v>
      </c>
      <c r="I15" s="269">
        <v>16384</v>
      </c>
      <c r="J15" s="269">
        <v>10746</v>
      </c>
      <c r="K15" s="269">
        <v>10345</v>
      </c>
      <c r="L15" s="269">
        <v>34218</v>
      </c>
      <c r="M15" s="269">
        <v>27692</v>
      </c>
      <c r="N15" s="269">
        <v>32409</v>
      </c>
      <c r="O15" s="269">
        <v>24225</v>
      </c>
      <c r="P15" s="269">
        <v>2437</v>
      </c>
      <c r="Q15" s="269">
        <v>5466</v>
      </c>
      <c r="R15" s="269">
        <v>7489</v>
      </c>
      <c r="S15" s="269">
        <v>423</v>
      </c>
      <c r="T15" s="269">
        <v>464</v>
      </c>
      <c r="U15" s="269">
        <v>263</v>
      </c>
      <c r="V15" s="269">
        <v>952</v>
      </c>
      <c r="W15" s="269">
        <v>10753</v>
      </c>
      <c r="X15" s="269">
        <v>6395</v>
      </c>
      <c r="Y15" s="269">
        <v>1421</v>
      </c>
      <c r="Z15" s="269">
        <v>1709</v>
      </c>
      <c r="AA15" s="269">
        <v>3090</v>
      </c>
      <c r="AB15" s="269">
        <v>4327</v>
      </c>
      <c r="AC15" s="269">
        <v>2553</v>
      </c>
      <c r="AD15" s="269">
        <v>573</v>
      </c>
      <c r="AE15" s="269">
        <v>322</v>
      </c>
      <c r="AF15" s="269">
        <v>438</v>
      </c>
      <c r="AG15" s="269">
        <v>128</v>
      </c>
      <c r="AH15" s="269">
        <v>644</v>
      </c>
      <c r="AI15" s="269">
        <v>1104</v>
      </c>
      <c r="AJ15" s="269">
        <v>421</v>
      </c>
      <c r="AK15" s="269">
        <v>103</v>
      </c>
      <c r="AL15" s="269">
        <v>581</v>
      </c>
      <c r="AM15" s="269">
        <v>1125</v>
      </c>
      <c r="AN15" s="269">
        <v>140</v>
      </c>
      <c r="AO15" s="269">
        <v>1603</v>
      </c>
      <c r="AP15" s="269">
        <v>436</v>
      </c>
      <c r="AQ15" s="269">
        <v>206</v>
      </c>
      <c r="AR15" s="269">
        <v>119</v>
      </c>
      <c r="AS15" s="269">
        <v>197</v>
      </c>
      <c r="AT15" s="269">
        <v>313</v>
      </c>
      <c r="AU15" s="269">
        <v>347</v>
      </c>
      <c r="AV15" s="269">
        <v>2157</v>
      </c>
      <c r="AW15" s="269">
        <v>36637</v>
      </c>
      <c r="AX15" s="282">
        <v>9471</v>
      </c>
      <c r="AY15" s="267">
        <f t="shared" si="0"/>
        <v>282437</v>
      </c>
      <c r="AZ15" s="266">
        <f>SUM(M15,AW15)</f>
        <v>64329</v>
      </c>
      <c r="BA15" s="265">
        <f t="shared" si="1"/>
        <v>218108</v>
      </c>
    </row>
    <row r="16" spans="1:53" ht="51" customHeight="1">
      <c r="A16" s="264" t="s">
        <v>36</v>
      </c>
      <c r="B16" s="269">
        <v>0</v>
      </c>
      <c r="C16" s="269">
        <v>0</v>
      </c>
      <c r="D16" s="269">
        <v>0</v>
      </c>
      <c r="E16" s="269">
        <v>1</v>
      </c>
      <c r="F16" s="269">
        <v>0</v>
      </c>
      <c r="G16" s="269">
        <v>0</v>
      </c>
      <c r="H16" s="269">
        <v>0</v>
      </c>
      <c r="I16" s="269">
        <v>0</v>
      </c>
      <c r="J16" s="269">
        <v>1</v>
      </c>
      <c r="K16" s="269">
        <v>1</v>
      </c>
      <c r="L16" s="269">
        <v>11</v>
      </c>
      <c r="M16" s="269">
        <v>20</v>
      </c>
      <c r="N16" s="269">
        <v>397</v>
      </c>
      <c r="O16" s="269">
        <v>65</v>
      </c>
      <c r="P16" s="269">
        <v>1</v>
      </c>
      <c r="Q16" s="269">
        <v>1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69">
        <v>0</v>
      </c>
      <c r="Y16" s="269">
        <v>0</v>
      </c>
      <c r="Z16" s="269">
        <v>0</v>
      </c>
      <c r="AA16" s="269">
        <v>0</v>
      </c>
      <c r="AB16" s="269">
        <v>0</v>
      </c>
      <c r="AC16" s="269">
        <v>0</v>
      </c>
      <c r="AD16" s="269">
        <v>0</v>
      </c>
      <c r="AE16" s="269">
        <v>0</v>
      </c>
      <c r="AF16" s="269">
        <v>0</v>
      </c>
      <c r="AG16" s="269">
        <v>0</v>
      </c>
      <c r="AH16" s="269">
        <v>0</v>
      </c>
      <c r="AI16" s="269">
        <v>0</v>
      </c>
      <c r="AJ16" s="269">
        <v>0</v>
      </c>
      <c r="AK16" s="269">
        <v>0</v>
      </c>
      <c r="AL16" s="269">
        <v>0</v>
      </c>
      <c r="AM16" s="269">
        <v>0</v>
      </c>
      <c r="AN16" s="269">
        <v>0</v>
      </c>
      <c r="AO16" s="269">
        <v>0</v>
      </c>
      <c r="AP16" s="269">
        <v>0</v>
      </c>
      <c r="AQ16" s="269">
        <v>0</v>
      </c>
      <c r="AR16" s="269">
        <v>0</v>
      </c>
      <c r="AS16" s="269">
        <v>0</v>
      </c>
      <c r="AT16" s="269">
        <v>0</v>
      </c>
      <c r="AU16" s="269">
        <v>0</v>
      </c>
      <c r="AV16" s="269">
        <v>0</v>
      </c>
      <c r="AW16" s="268">
        <v>52</v>
      </c>
      <c r="AX16" s="266">
        <v>0</v>
      </c>
      <c r="AY16" s="267">
        <f t="shared" si="0"/>
        <v>550</v>
      </c>
      <c r="AZ16" s="266">
        <f>SUM(N16,AW16)</f>
        <v>449</v>
      </c>
      <c r="BA16" s="265">
        <f t="shared" si="1"/>
        <v>101</v>
      </c>
    </row>
    <row r="17" spans="1:53" ht="51" customHeight="1">
      <c r="A17" s="264" t="s">
        <v>35</v>
      </c>
      <c r="B17" s="269">
        <v>1</v>
      </c>
      <c r="C17" s="269">
        <v>0</v>
      </c>
      <c r="D17" s="269">
        <v>0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  <c r="K17" s="269">
        <v>0</v>
      </c>
      <c r="L17" s="269">
        <v>1</v>
      </c>
      <c r="M17" s="269">
        <v>1</v>
      </c>
      <c r="N17" s="269">
        <v>33</v>
      </c>
      <c r="O17" s="269">
        <v>144</v>
      </c>
      <c r="P17" s="269">
        <v>4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0</v>
      </c>
      <c r="X17" s="269">
        <v>0</v>
      </c>
      <c r="Y17" s="269">
        <v>0</v>
      </c>
      <c r="Z17" s="269">
        <v>0</v>
      </c>
      <c r="AA17" s="269">
        <v>0</v>
      </c>
      <c r="AB17" s="269">
        <v>0</v>
      </c>
      <c r="AC17" s="269">
        <v>0</v>
      </c>
      <c r="AD17" s="269">
        <v>0</v>
      </c>
      <c r="AE17" s="269">
        <v>0</v>
      </c>
      <c r="AF17" s="269">
        <v>0</v>
      </c>
      <c r="AG17" s="269">
        <v>0</v>
      </c>
      <c r="AH17" s="269">
        <v>0</v>
      </c>
      <c r="AI17" s="269">
        <v>0</v>
      </c>
      <c r="AJ17" s="269">
        <v>0</v>
      </c>
      <c r="AK17" s="269">
        <v>0</v>
      </c>
      <c r="AL17" s="269">
        <v>0</v>
      </c>
      <c r="AM17" s="269">
        <v>0</v>
      </c>
      <c r="AN17" s="269">
        <v>0</v>
      </c>
      <c r="AO17" s="269">
        <v>0</v>
      </c>
      <c r="AP17" s="269">
        <v>0</v>
      </c>
      <c r="AQ17" s="269">
        <v>0</v>
      </c>
      <c r="AR17" s="269">
        <v>0</v>
      </c>
      <c r="AS17" s="269">
        <v>0</v>
      </c>
      <c r="AT17" s="269">
        <v>0</v>
      </c>
      <c r="AU17" s="269">
        <v>0</v>
      </c>
      <c r="AV17" s="269">
        <v>19</v>
      </c>
      <c r="AW17" s="268">
        <v>39</v>
      </c>
      <c r="AX17" s="266">
        <v>0</v>
      </c>
      <c r="AY17" s="267">
        <f t="shared" si="0"/>
        <v>242</v>
      </c>
      <c r="AZ17" s="266">
        <f>SUM(O17,AW17)</f>
        <v>183</v>
      </c>
      <c r="BA17" s="265">
        <f t="shared" si="1"/>
        <v>59</v>
      </c>
    </row>
    <row r="18" spans="1:53" ht="51" customHeight="1">
      <c r="A18" s="264" t="s">
        <v>34</v>
      </c>
      <c r="B18" s="269">
        <v>86</v>
      </c>
      <c r="C18" s="269">
        <v>0</v>
      </c>
      <c r="D18" s="269">
        <v>0</v>
      </c>
      <c r="E18" s="269">
        <v>2</v>
      </c>
      <c r="F18" s="269">
        <v>0</v>
      </c>
      <c r="G18" s="269">
        <v>0</v>
      </c>
      <c r="H18" s="269">
        <v>0</v>
      </c>
      <c r="I18" s="269">
        <v>8</v>
      </c>
      <c r="J18" s="269">
        <v>1286</v>
      </c>
      <c r="K18" s="269">
        <v>37</v>
      </c>
      <c r="L18" s="269">
        <v>730</v>
      </c>
      <c r="M18" s="269">
        <v>3</v>
      </c>
      <c r="N18" s="269">
        <v>124</v>
      </c>
      <c r="O18" s="269">
        <v>565</v>
      </c>
      <c r="P18" s="269">
        <v>824</v>
      </c>
      <c r="Q18" s="269">
        <v>528</v>
      </c>
      <c r="R18" s="269">
        <v>112</v>
      </c>
      <c r="S18" s="269">
        <v>12</v>
      </c>
      <c r="T18" s="269">
        <v>0</v>
      </c>
      <c r="U18" s="269">
        <v>0</v>
      </c>
      <c r="V18" s="269">
        <v>0</v>
      </c>
      <c r="W18" s="269">
        <v>1304</v>
      </c>
      <c r="X18" s="269">
        <v>0</v>
      </c>
      <c r="Y18" s="269">
        <v>0</v>
      </c>
      <c r="Z18" s="269">
        <v>0</v>
      </c>
      <c r="AA18" s="269">
        <v>0</v>
      </c>
      <c r="AB18" s="269">
        <v>0</v>
      </c>
      <c r="AC18" s="269">
        <v>0</v>
      </c>
      <c r="AD18" s="269">
        <v>0</v>
      </c>
      <c r="AE18" s="269">
        <v>0</v>
      </c>
      <c r="AF18" s="269">
        <v>0</v>
      </c>
      <c r="AG18" s="269">
        <v>0</v>
      </c>
      <c r="AH18" s="269">
        <v>0</v>
      </c>
      <c r="AI18" s="269">
        <v>0</v>
      </c>
      <c r="AJ18" s="269">
        <v>0</v>
      </c>
      <c r="AK18" s="269">
        <v>0</v>
      </c>
      <c r="AL18" s="269">
        <v>0</v>
      </c>
      <c r="AM18" s="269">
        <v>0</v>
      </c>
      <c r="AN18" s="269">
        <v>0</v>
      </c>
      <c r="AO18" s="269">
        <v>0</v>
      </c>
      <c r="AP18" s="269">
        <v>0</v>
      </c>
      <c r="AQ18" s="269">
        <v>0</v>
      </c>
      <c r="AR18" s="269">
        <v>0</v>
      </c>
      <c r="AS18" s="269">
        <v>0</v>
      </c>
      <c r="AT18" s="269">
        <v>0</v>
      </c>
      <c r="AU18" s="269">
        <v>0</v>
      </c>
      <c r="AV18" s="269">
        <v>0</v>
      </c>
      <c r="AW18" s="268">
        <v>455</v>
      </c>
      <c r="AX18" s="266">
        <v>0</v>
      </c>
      <c r="AY18" s="267">
        <f t="shared" si="0"/>
        <v>6076</v>
      </c>
      <c r="AZ18" s="266">
        <f>SUM(P18,AW18)</f>
        <v>1279</v>
      </c>
      <c r="BA18" s="265">
        <f t="shared" si="1"/>
        <v>4797</v>
      </c>
    </row>
    <row r="19" spans="1:53" ht="51" customHeight="1">
      <c r="A19" s="264" t="s">
        <v>33</v>
      </c>
      <c r="B19" s="269">
        <v>0</v>
      </c>
      <c r="C19" s="269">
        <v>0</v>
      </c>
      <c r="D19" s="269">
        <v>0</v>
      </c>
      <c r="E19" s="269">
        <v>0</v>
      </c>
      <c r="F19" s="269">
        <v>0</v>
      </c>
      <c r="G19" s="269">
        <v>0</v>
      </c>
      <c r="H19" s="269">
        <v>0</v>
      </c>
      <c r="I19" s="269">
        <v>0</v>
      </c>
      <c r="J19" s="269">
        <v>0</v>
      </c>
      <c r="K19" s="269">
        <v>0</v>
      </c>
      <c r="L19" s="269">
        <v>1</v>
      </c>
      <c r="M19" s="269">
        <v>1</v>
      </c>
      <c r="N19" s="269">
        <v>91</v>
      </c>
      <c r="O19" s="269">
        <v>11</v>
      </c>
      <c r="P19" s="269">
        <v>4</v>
      </c>
      <c r="Q19" s="269">
        <v>1884</v>
      </c>
      <c r="R19" s="269">
        <v>0</v>
      </c>
      <c r="S19" s="269">
        <v>0</v>
      </c>
      <c r="T19" s="269">
        <v>0</v>
      </c>
      <c r="U19" s="269">
        <v>0</v>
      </c>
      <c r="V19" s="269">
        <v>3</v>
      </c>
      <c r="W19" s="269">
        <v>13</v>
      </c>
      <c r="X19" s="269">
        <v>2</v>
      </c>
      <c r="Y19" s="269">
        <v>0</v>
      </c>
      <c r="Z19" s="269">
        <v>15</v>
      </c>
      <c r="AA19" s="269">
        <v>0</v>
      </c>
      <c r="AB19" s="269">
        <v>3</v>
      </c>
      <c r="AC19" s="269">
        <v>1</v>
      </c>
      <c r="AD19" s="269">
        <v>0</v>
      </c>
      <c r="AE19" s="269">
        <v>0</v>
      </c>
      <c r="AF19" s="269">
        <v>0</v>
      </c>
      <c r="AG19" s="269">
        <v>0</v>
      </c>
      <c r="AH19" s="269">
        <v>0</v>
      </c>
      <c r="AI19" s="269">
        <v>6</v>
      </c>
      <c r="AJ19" s="269">
        <v>0</v>
      </c>
      <c r="AK19" s="269">
        <v>0</v>
      </c>
      <c r="AL19" s="269">
        <v>0</v>
      </c>
      <c r="AM19" s="269">
        <v>1</v>
      </c>
      <c r="AN19" s="269">
        <v>0</v>
      </c>
      <c r="AO19" s="269">
        <v>0</v>
      </c>
      <c r="AP19" s="269">
        <v>0</v>
      </c>
      <c r="AQ19" s="269">
        <v>0</v>
      </c>
      <c r="AR19" s="269">
        <v>0</v>
      </c>
      <c r="AS19" s="269">
        <v>0</v>
      </c>
      <c r="AT19" s="269">
        <v>0</v>
      </c>
      <c r="AU19" s="269">
        <v>0</v>
      </c>
      <c r="AV19" s="269">
        <v>0</v>
      </c>
      <c r="AW19" s="268">
        <v>110</v>
      </c>
      <c r="AX19" s="266">
        <v>0</v>
      </c>
      <c r="AY19" s="267">
        <f t="shared" si="0"/>
        <v>2146</v>
      </c>
      <c r="AZ19" s="266">
        <f>SUM(Q19,AW19)</f>
        <v>1994</v>
      </c>
      <c r="BA19" s="265">
        <f t="shared" si="1"/>
        <v>152</v>
      </c>
    </row>
    <row r="20" spans="1:53" ht="51" customHeight="1" thickBot="1">
      <c r="A20" s="270" t="s">
        <v>32</v>
      </c>
      <c r="B20" s="275">
        <v>1</v>
      </c>
      <c r="C20" s="275">
        <v>0</v>
      </c>
      <c r="D20" s="275">
        <v>0</v>
      </c>
      <c r="E20" s="275">
        <v>0</v>
      </c>
      <c r="F20" s="275">
        <v>0</v>
      </c>
      <c r="G20" s="275">
        <v>77</v>
      </c>
      <c r="H20" s="275">
        <v>1</v>
      </c>
      <c r="I20" s="275">
        <v>1</v>
      </c>
      <c r="J20" s="275">
        <v>193</v>
      </c>
      <c r="K20" s="275">
        <v>3</v>
      </c>
      <c r="L20" s="275">
        <v>2</v>
      </c>
      <c r="M20" s="275">
        <v>8</v>
      </c>
      <c r="N20" s="275">
        <v>49</v>
      </c>
      <c r="O20" s="275">
        <v>3</v>
      </c>
      <c r="P20" s="275">
        <v>0</v>
      </c>
      <c r="Q20" s="275">
        <v>958</v>
      </c>
      <c r="R20" s="275">
        <v>6271</v>
      </c>
      <c r="S20" s="275">
        <v>0</v>
      </c>
      <c r="T20" s="275">
        <v>0</v>
      </c>
      <c r="U20" s="275">
        <v>0</v>
      </c>
      <c r="V20" s="275">
        <v>0</v>
      </c>
      <c r="W20" s="275">
        <v>0</v>
      </c>
      <c r="X20" s="275">
        <v>0</v>
      </c>
      <c r="Y20" s="275">
        <v>0</v>
      </c>
      <c r="Z20" s="275">
        <v>0</v>
      </c>
      <c r="AA20" s="275">
        <v>0</v>
      </c>
      <c r="AB20" s="275">
        <v>1</v>
      </c>
      <c r="AC20" s="275">
        <v>0</v>
      </c>
      <c r="AD20" s="275">
        <v>0</v>
      </c>
      <c r="AE20" s="275">
        <v>0</v>
      </c>
      <c r="AF20" s="275">
        <v>0</v>
      </c>
      <c r="AG20" s="275">
        <v>0</v>
      </c>
      <c r="AH20" s="275">
        <v>0</v>
      </c>
      <c r="AI20" s="275">
        <v>0</v>
      </c>
      <c r="AJ20" s="275">
        <v>0</v>
      </c>
      <c r="AK20" s="275">
        <v>0</v>
      </c>
      <c r="AL20" s="275">
        <v>0</v>
      </c>
      <c r="AM20" s="275">
        <v>0</v>
      </c>
      <c r="AN20" s="275">
        <v>0</v>
      </c>
      <c r="AO20" s="275">
        <v>0</v>
      </c>
      <c r="AP20" s="275">
        <v>0</v>
      </c>
      <c r="AQ20" s="275">
        <v>0</v>
      </c>
      <c r="AR20" s="275">
        <v>0</v>
      </c>
      <c r="AS20" s="275">
        <v>0</v>
      </c>
      <c r="AT20" s="275">
        <v>0</v>
      </c>
      <c r="AU20" s="275">
        <v>0</v>
      </c>
      <c r="AV20" s="275">
        <v>1</v>
      </c>
      <c r="AW20" s="274">
        <v>1186</v>
      </c>
      <c r="AX20" s="272">
        <v>0</v>
      </c>
      <c r="AY20" s="273">
        <f t="shared" si="0"/>
        <v>8755</v>
      </c>
      <c r="AZ20" s="272">
        <f>SUM(R20,AW20)</f>
        <v>7457</v>
      </c>
      <c r="BA20" s="271">
        <f t="shared" si="1"/>
        <v>1298</v>
      </c>
    </row>
    <row r="21" spans="1:53" ht="51" customHeight="1">
      <c r="A21" s="264" t="s">
        <v>31</v>
      </c>
      <c r="B21" s="269">
        <v>10</v>
      </c>
      <c r="C21" s="269">
        <v>0</v>
      </c>
      <c r="D21" s="269">
        <v>0</v>
      </c>
      <c r="E21" s="269">
        <v>3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1</v>
      </c>
      <c r="L21" s="269">
        <v>4</v>
      </c>
      <c r="M21" s="269">
        <v>1</v>
      </c>
      <c r="N21" s="269">
        <v>14</v>
      </c>
      <c r="O21" s="269">
        <v>3</v>
      </c>
      <c r="P21" s="269">
        <v>0</v>
      </c>
      <c r="Q21" s="269">
        <v>2</v>
      </c>
      <c r="R21" s="269">
        <v>9</v>
      </c>
      <c r="S21" s="269">
        <v>1572</v>
      </c>
      <c r="T21" s="269">
        <v>116</v>
      </c>
      <c r="U21" s="269">
        <v>47</v>
      </c>
      <c r="V21" s="269">
        <v>21</v>
      </c>
      <c r="W21" s="269">
        <v>1</v>
      </c>
      <c r="X21" s="269">
        <v>6</v>
      </c>
      <c r="Y21" s="269">
        <v>0</v>
      </c>
      <c r="Z21" s="269">
        <v>0</v>
      </c>
      <c r="AA21" s="269">
        <v>1</v>
      </c>
      <c r="AB21" s="269">
        <v>11</v>
      </c>
      <c r="AC21" s="269">
        <v>2</v>
      </c>
      <c r="AD21" s="269">
        <v>0</v>
      </c>
      <c r="AE21" s="269">
        <v>0</v>
      </c>
      <c r="AF21" s="269">
        <v>0</v>
      </c>
      <c r="AG21" s="269">
        <v>0</v>
      </c>
      <c r="AH21" s="269">
        <v>0</v>
      </c>
      <c r="AI21" s="269">
        <v>0</v>
      </c>
      <c r="AJ21" s="269">
        <v>0</v>
      </c>
      <c r="AK21" s="269">
        <v>0</v>
      </c>
      <c r="AL21" s="269">
        <v>0</v>
      </c>
      <c r="AM21" s="269">
        <v>0</v>
      </c>
      <c r="AN21" s="269">
        <v>0</v>
      </c>
      <c r="AO21" s="269">
        <v>0</v>
      </c>
      <c r="AP21" s="269">
        <v>0</v>
      </c>
      <c r="AQ21" s="269">
        <v>0</v>
      </c>
      <c r="AR21" s="269">
        <v>0</v>
      </c>
      <c r="AS21" s="269">
        <v>0</v>
      </c>
      <c r="AT21" s="269">
        <v>0</v>
      </c>
      <c r="AU21" s="269">
        <v>0</v>
      </c>
      <c r="AV21" s="269">
        <v>0</v>
      </c>
      <c r="AW21" s="268">
        <v>0</v>
      </c>
      <c r="AX21" s="266">
        <v>0</v>
      </c>
      <c r="AY21" s="267">
        <f t="shared" si="0"/>
        <v>1824</v>
      </c>
      <c r="AZ21" s="266">
        <f>SUM(S21,AW21)</f>
        <v>1572</v>
      </c>
      <c r="BA21" s="265">
        <f t="shared" si="1"/>
        <v>252</v>
      </c>
    </row>
    <row r="22" spans="1:53" ht="51" customHeight="1">
      <c r="A22" s="264" t="s">
        <v>30</v>
      </c>
      <c r="B22" s="269">
        <v>5</v>
      </c>
      <c r="C22" s="269">
        <v>0</v>
      </c>
      <c r="D22" s="269">
        <v>0</v>
      </c>
      <c r="E22" s="269">
        <v>0</v>
      </c>
      <c r="F22" s="269">
        <v>0</v>
      </c>
      <c r="G22" s="269">
        <v>0</v>
      </c>
      <c r="H22" s="269">
        <v>1</v>
      </c>
      <c r="I22" s="269">
        <v>1</v>
      </c>
      <c r="J22" s="269">
        <v>0</v>
      </c>
      <c r="K22" s="269">
        <v>0</v>
      </c>
      <c r="L22" s="269">
        <v>1</v>
      </c>
      <c r="M22" s="269">
        <v>1</v>
      </c>
      <c r="N22" s="269">
        <v>22</v>
      </c>
      <c r="O22" s="269">
        <v>6</v>
      </c>
      <c r="P22" s="269">
        <v>0</v>
      </c>
      <c r="Q22" s="269">
        <v>1</v>
      </c>
      <c r="R22" s="269">
        <v>27</v>
      </c>
      <c r="S22" s="269">
        <v>313</v>
      </c>
      <c r="T22" s="269">
        <v>2528</v>
      </c>
      <c r="U22" s="269">
        <v>218</v>
      </c>
      <c r="V22" s="269">
        <v>24</v>
      </c>
      <c r="W22" s="269">
        <v>2</v>
      </c>
      <c r="X22" s="269">
        <v>35</v>
      </c>
      <c r="Y22" s="269">
        <v>0</v>
      </c>
      <c r="Z22" s="269">
        <v>12</v>
      </c>
      <c r="AA22" s="269">
        <v>4</v>
      </c>
      <c r="AB22" s="269">
        <v>43</v>
      </c>
      <c r="AC22" s="269">
        <v>3</v>
      </c>
      <c r="AD22" s="269">
        <v>0</v>
      </c>
      <c r="AE22" s="269">
        <v>0</v>
      </c>
      <c r="AF22" s="269">
        <v>0</v>
      </c>
      <c r="AG22" s="269">
        <v>0</v>
      </c>
      <c r="AH22" s="269">
        <v>0</v>
      </c>
      <c r="AI22" s="269">
        <v>1</v>
      </c>
      <c r="AJ22" s="269">
        <v>0</v>
      </c>
      <c r="AK22" s="269">
        <v>0</v>
      </c>
      <c r="AL22" s="269">
        <v>0</v>
      </c>
      <c r="AM22" s="269">
        <v>0</v>
      </c>
      <c r="AN22" s="269">
        <v>0</v>
      </c>
      <c r="AO22" s="269">
        <v>0</v>
      </c>
      <c r="AP22" s="269">
        <v>0</v>
      </c>
      <c r="AQ22" s="269">
        <v>0</v>
      </c>
      <c r="AR22" s="269">
        <v>0</v>
      </c>
      <c r="AS22" s="269">
        <v>0</v>
      </c>
      <c r="AT22" s="269">
        <v>0</v>
      </c>
      <c r="AU22" s="269">
        <v>0</v>
      </c>
      <c r="AV22" s="269">
        <v>0</v>
      </c>
      <c r="AW22" s="268">
        <v>119</v>
      </c>
      <c r="AX22" s="266">
        <v>0</v>
      </c>
      <c r="AY22" s="267">
        <f t="shared" si="0"/>
        <v>3367</v>
      </c>
      <c r="AZ22" s="266">
        <f>SUM(T22,AW22)</f>
        <v>2647</v>
      </c>
      <c r="BA22" s="265">
        <f t="shared" si="1"/>
        <v>720</v>
      </c>
    </row>
    <row r="23" spans="1:53" ht="51" customHeight="1">
      <c r="A23" s="264" t="s">
        <v>29</v>
      </c>
      <c r="B23" s="269">
        <v>0</v>
      </c>
      <c r="C23" s="269">
        <v>0</v>
      </c>
      <c r="D23" s="269">
        <v>0</v>
      </c>
      <c r="E23" s="269">
        <v>0</v>
      </c>
      <c r="F23" s="269">
        <v>0</v>
      </c>
      <c r="G23" s="269">
        <v>0</v>
      </c>
      <c r="H23" s="269">
        <v>0</v>
      </c>
      <c r="I23" s="269">
        <v>0</v>
      </c>
      <c r="J23" s="269">
        <v>0</v>
      </c>
      <c r="K23" s="269">
        <v>2</v>
      </c>
      <c r="L23" s="269">
        <v>1</v>
      </c>
      <c r="M23" s="269">
        <v>1</v>
      </c>
      <c r="N23" s="269">
        <v>4</v>
      </c>
      <c r="O23" s="269">
        <v>1</v>
      </c>
      <c r="P23" s="269">
        <v>0</v>
      </c>
      <c r="Q23" s="269">
        <v>0</v>
      </c>
      <c r="R23" s="269">
        <v>0</v>
      </c>
      <c r="S23" s="269">
        <v>2</v>
      </c>
      <c r="T23" s="269">
        <v>6</v>
      </c>
      <c r="U23" s="269">
        <v>1352</v>
      </c>
      <c r="V23" s="269">
        <v>5</v>
      </c>
      <c r="W23" s="269">
        <v>1</v>
      </c>
      <c r="X23" s="269">
        <v>5</v>
      </c>
      <c r="Y23" s="269">
        <v>1</v>
      </c>
      <c r="Z23" s="269">
        <v>1</v>
      </c>
      <c r="AA23" s="269">
        <v>7</v>
      </c>
      <c r="AB23" s="269">
        <v>9</v>
      </c>
      <c r="AC23" s="269">
        <v>1</v>
      </c>
      <c r="AD23" s="269">
        <v>0</v>
      </c>
      <c r="AE23" s="269">
        <v>0</v>
      </c>
      <c r="AF23" s="269">
        <v>0</v>
      </c>
      <c r="AG23" s="269">
        <v>0</v>
      </c>
      <c r="AH23" s="269">
        <v>0</v>
      </c>
      <c r="AI23" s="269">
        <v>0</v>
      </c>
      <c r="AJ23" s="269">
        <v>0</v>
      </c>
      <c r="AK23" s="269">
        <v>0</v>
      </c>
      <c r="AL23" s="269">
        <v>0</v>
      </c>
      <c r="AM23" s="269">
        <v>0</v>
      </c>
      <c r="AN23" s="269">
        <v>0</v>
      </c>
      <c r="AO23" s="269">
        <v>0</v>
      </c>
      <c r="AP23" s="269">
        <v>0</v>
      </c>
      <c r="AQ23" s="269">
        <v>0</v>
      </c>
      <c r="AR23" s="269">
        <v>0</v>
      </c>
      <c r="AS23" s="269">
        <v>0</v>
      </c>
      <c r="AT23" s="269">
        <v>0</v>
      </c>
      <c r="AU23" s="269">
        <v>0</v>
      </c>
      <c r="AV23" s="269">
        <v>0</v>
      </c>
      <c r="AW23" s="268">
        <v>51</v>
      </c>
      <c r="AX23" s="266">
        <v>0</v>
      </c>
      <c r="AY23" s="267">
        <f t="shared" si="0"/>
        <v>1450</v>
      </c>
      <c r="AZ23" s="266">
        <f>SUM(U23,AW23)</f>
        <v>1403</v>
      </c>
      <c r="BA23" s="265">
        <f t="shared" si="1"/>
        <v>47</v>
      </c>
    </row>
    <row r="24" spans="1:53" ht="51" customHeight="1">
      <c r="A24" s="264" t="s">
        <v>28</v>
      </c>
      <c r="B24" s="269">
        <v>4</v>
      </c>
      <c r="C24" s="269">
        <v>0</v>
      </c>
      <c r="D24" s="269">
        <v>0</v>
      </c>
      <c r="E24" s="269">
        <v>0</v>
      </c>
      <c r="F24" s="269">
        <v>0</v>
      </c>
      <c r="G24" s="269">
        <v>0</v>
      </c>
      <c r="H24" s="269">
        <v>0</v>
      </c>
      <c r="I24" s="269">
        <v>0</v>
      </c>
      <c r="J24" s="269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1</v>
      </c>
      <c r="P24" s="269">
        <v>0</v>
      </c>
      <c r="Q24" s="269">
        <v>0</v>
      </c>
      <c r="R24" s="269">
        <v>0</v>
      </c>
      <c r="S24" s="269">
        <v>0</v>
      </c>
      <c r="T24" s="269">
        <v>1</v>
      </c>
      <c r="U24" s="269">
        <v>0</v>
      </c>
      <c r="V24" s="269">
        <v>1082</v>
      </c>
      <c r="W24" s="269">
        <v>0</v>
      </c>
      <c r="X24" s="269">
        <v>253</v>
      </c>
      <c r="Y24" s="269">
        <v>0</v>
      </c>
      <c r="Z24" s="269">
        <v>0</v>
      </c>
      <c r="AA24" s="269">
        <v>0</v>
      </c>
      <c r="AB24" s="269">
        <v>1</v>
      </c>
      <c r="AC24" s="269">
        <v>0</v>
      </c>
      <c r="AD24" s="269">
        <v>0</v>
      </c>
      <c r="AE24" s="269">
        <v>0</v>
      </c>
      <c r="AF24" s="269">
        <v>0</v>
      </c>
      <c r="AG24" s="269">
        <v>0</v>
      </c>
      <c r="AH24" s="269">
        <v>0</v>
      </c>
      <c r="AI24" s="269">
        <v>0</v>
      </c>
      <c r="AJ24" s="269">
        <v>0</v>
      </c>
      <c r="AK24" s="269">
        <v>0</v>
      </c>
      <c r="AL24" s="269">
        <v>0</v>
      </c>
      <c r="AM24" s="269">
        <v>0</v>
      </c>
      <c r="AN24" s="269">
        <v>0</v>
      </c>
      <c r="AO24" s="269">
        <v>0</v>
      </c>
      <c r="AP24" s="269">
        <v>0</v>
      </c>
      <c r="AQ24" s="269">
        <v>0</v>
      </c>
      <c r="AR24" s="269">
        <v>0</v>
      </c>
      <c r="AS24" s="269">
        <v>0</v>
      </c>
      <c r="AT24" s="269">
        <v>0</v>
      </c>
      <c r="AU24" s="269">
        <v>0</v>
      </c>
      <c r="AV24" s="269">
        <v>0</v>
      </c>
      <c r="AW24" s="268">
        <v>15</v>
      </c>
      <c r="AX24" s="266">
        <v>0</v>
      </c>
      <c r="AY24" s="267">
        <f t="shared" si="0"/>
        <v>1357</v>
      </c>
      <c r="AZ24" s="266">
        <f>SUM(V24,AW24)</f>
        <v>1097</v>
      </c>
      <c r="BA24" s="265">
        <f t="shared" si="1"/>
        <v>260</v>
      </c>
    </row>
    <row r="25" spans="1:53" ht="51" customHeight="1">
      <c r="A25" s="264" t="s">
        <v>27</v>
      </c>
      <c r="B25" s="269">
        <v>0</v>
      </c>
      <c r="C25" s="269">
        <v>0</v>
      </c>
      <c r="D25" s="269">
        <v>0</v>
      </c>
      <c r="E25" s="269">
        <v>0</v>
      </c>
      <c r="F25" s="269">
        <v>0</v>
      </c>
      <c r="G25" s="269">
        <v>0</v>
      </c>
      <c r="H25" s="269">
        <v>0</v>
      </c>
      <c r="I25" s="269">
        <v>0</v>
      </c>
      <c r="J25" s="269">
        <v>0</v>
      </c>
      <c r="K25" s="269">
        <v>1</v>
      </c>
      <c r="L25" s="269">
        <v>1</v>
      </c>
      <c r="M25" s="269">
        <v>5</v>
      </c>
      <c r="N25" s="269">
        <v>48</v>
      </c>
      <c r="O25" s="269">
        <v>7</v>
      </c>
      <c r="P25" s="269">
        <v>44</v>
      </c>
      <c r="Q25" s="269">
        <v>0</v>
      </c>
      <c r="R25" s="269">
        <v>0</v>
      </c>
      <c r="S25" s="269">
        <v>0</v>
      </c>
      <c r="T25" s="269">
        <v>0</v>
      </c>
      <c r="U25" s="269">
        <v>0</v>
      </c>
      <c r="V25" s="269">
        <v>32</v>
      </c>
      <c r="W25" s="269">
        <v>3879</v>
      </c>
      <c r="X25" s="269">
        <v>989</v>
      </c>
      <c r="Y25" s="269">
        <v>0</v>
      </c>
      <c r="Z25" s="269">
        <v>249</v>
      </c>
      <c r="AA25" s="269">
        <v>0</v>
      </c>
      <c r="AB25" s="269">
        <v>1</v>
      </c>
      <c r="AC25" s="269">
        <v>0</v>
      </c>
      <c r="AD25" s="269">
        <v>1</v>
      </c>
      <c r="AE25" s="269">
        <v>0</v>
      </c>
      <c r="AF25" s="269">
        <v>3</v>
      </c>
      <c r="AG25" s="269">
        <v>0</v>
      </c>
      <c r="AH25" s="269">
        <v>0</v>
      </c>
      <c r="AI25" s="269">
        <v>1</v>
      </c>
      <c r="AJ25" s="269">
        <v>0</v>
      </c>
      <c r="AK25" s="269">
        <v>0</v>
      </c>
      <c r="AL25" s="269">
        <v>0</v>
      </c>
      <c r="AM25" s="269">
        <v>0</v>
      </c>
      <c r="AN25" s="269">
        <v>0</v>
      </c>
      <c r="AO25" s="269">
        <v>0</v>
      </c>
      <c r="AP25" s="269">
        <v>0</v>
      </c>
      <c r="AQ25" s="269">
        <v>0</v>
      </c>
      <c r="AR25" s="269">
        <v>0</v>
      </c>
      <c r="AS25" s="269">
        <v>0</v>
      </c>
      <c r="AT25" s="269">
        <v>0</v>
      </c>
      <c r="AU25" s="269">
        <v>0</v>
      </c>
      <c r="AV25" s="269">
        <v>0</v>
      </c>
      <c r="AW25" s="268">
        <v>621</v>
      </c>
      <c r="AX25" s="266">
        <v>0</v>
      </c>
      <c r="AY25" s="267">
        <f t="shared" si="0"/>
        <v>5882</v>
      </c>
      <c r="AZ25" s="266">
        <f>SUM(W25,AW25)</f>
        <v>4500</v>
      </c>
      <c r="BA25" s="265">
        <f t="shared" si="1"/>
        <v>1382</v>
      </c>
    </row>
    <row r="26" spans="1:53" ht="51" customHeight="1">
      <c r="A26" s="264" t="s">
        <v>26</v>
      </c>
      <c r="B26" s="269">
        <v>16</v>
      </c>
      <c r="C26" s="269">
        <v>2</v>
      </c>
      <c r="D26" s="269">
        <v>5</v>
      </c>
      <c r="E26" s="269">
        <v>17</v>
      </c>
      <c r="F26" s="269">
        <v>15</v>
      </c>
      <c r="G26" s="269">
        <v>4</v>
      </c>
      <c r="H26" s="269">
        <v>16</v>
      </c>
      <c r="I26" s="269">
        <v>38</v>
      </c>
      <c r="J26" s="269">
        <v>42</v>
      </c>
      <c r="K26" s="269">
        <v>354</v>
      </c>
      <c r="L26" s="269">
        <v>295</v>
      </c>
      <c r="M26" s="269">
        <v>112</v>
      </c>
      <c r="N26" s="269">
        <v>8256</v>
      </c>
      <c r="O26" s="269">
        <v>580</v>
      </c>
      <c r="P26" s="269">
        <v>12</v>
      </c>
      <c r="Q26" s="269">
        <v>1763</v>
      </c>
      <c r="R26" s="269">
        <v>99</v>
      </c>
      <c r="S26" s="269">
        <v>251</v>
      </c>
      <c r="T26" s="269">
        <v>84</v>
      </c>
      <c r="U26" s="269">
        <v>31</v>
      </c>
      <c r="V26" s="269">
        <v>1466</v>
      </c>
      <c r="W26" s="269">
        <v>2779</v>
      </c>
      <c r="X26" s="269">
        <v>27338</v>
      </c>
      <c r="Y26" s="269">
        <v>1124</v>
      </c>
      <c r="Z26" s="269">
        <v>113</v>
      </c>
      <c r="AA26" s="269">
        <v>227</v>
      </c>
      <c r="AB26" s="269">
        <v>1176</v>
      </c>
      <c r="AC26" s="269">
        <v>655</v>
      </c>
      <c r="AD26" s="269">
        <v>29</v>
      </c>
      <c r="AE26" s="269">
        <v>59</v>
      </c>
      <c r="AF26" s="269">
        <v>7</v>
      </c>
      <c r="AG26" s="269">
        <v>3</v>
      </c>
      <c r="AH26" s="269">
        <v>53</v>
      </c>
      <c r="AI26" s="269">
        <v>142</v>
      </c>
      <c r="AJ26" s="269">
        <v>72</v>
      </c>
      <c r="AK26" s="269">
        <v>21</v>
      </c>
      <c r="AL26" s="269">
        <v>48</v>
      </c>
      <c r="AM26" s="269">
        <v>30</v>
      </c>
      <c r="AN26" s="269">
        <v>32</v>
      </c>
      <c r="AO26" s="269">
        <v>28</v>
      </c>
      <c r="AP26" s="269">
        <v>5</v>
      </c>
      <c r="AQ26" s="269">
        <v>3</v>
      </c>
      <c r="AR26" s="269">
        <v>13</v>
      </c>
      <c r="AS26" s="269">
        <v>8</v>
      </c>
      <c r="AT26" s="269">
        <v>1</v>
      </c>
      <c r="AU26" s="269">
        <v>502</v>
      </c>
      <c r="AV26" s="269">
        <v>21</v>
      </c>
      <c r="AW26" s="268">
        <v>4196</v>
      </c>
      <c r="AX26" s="266">
        <v>298</v>
      </c>
      <c r="AY26" s="267">
        <f t="shared" si="0"/>
        <v>52441</v>
      </c>
      <c r="AZ26" s="266">
        <f>SUM(X26,AW26)</f>
        <v>31534</v>
      </c>
      <c r="BA26" s="265">
        <f t="shared" si="1"/>
        <v>20907</v>
      </c>
    </row>
    <row r="27" spans="1:53" ht="51" customHeight="1" thickBot="1">
      <c r="A27" s="264" t="s">
        <v>25</v>
      </c>
      <c r="B27" s="269">
        <v>156</v>
      </c>
      <c r="C27" s="269">
        <v>10</v>
      </c>
      <c r="D27" s="269">
        <v>105</v>
      </c>
      <c r="E27" s="269">
        <v>186</v>
      </c>
      <c r="F27" s="269">
        <v>0</v>
      </c>
      <c r="G27" s="269">
        <v>3</v>
      </c>
      <c r="H27" s="269">
        <v>671</v>
      </c>
      <c r="I27" s="269">
        <v>99</v>
      </c>
      <c r="J27" s="269">
        <v>443</v>
      </c>
      <c r="K27" s="269">
        <v>113</v>
      </c>
      <c r="L27" s="269">
        <v>644</v>
      </c>
      <c r="M27" s="269">
        <v>1119</v>
      </c>
      <c r="N27" s="269">
        <v>591</v>
      </c>
      <c r="O27" s="269">
        <v>3426</v>
      </c>
      <c r="P27" s="269">
        <v>81</v>
      </c>
      <c r="Q27" s="269">
        <v>126</v>
      </c>
      <c r="R27" s="269">
        <v>293</v>
      </c>
      <c r="S27" s="269">
        <v>73</v>
      </c>
      <c r="T27" s="269">
        <v>100</v>
      </c>
      <c r="U27" s="269">
        <v>26</v>
      </c>
      <c r="V27" s="269">
        <v>455</v>
      </c>
      <c r="W27" s="269">
        <v>783</v>
      </c>
      <c r="X27" s="269">
        <v>2913</v>
      </c>
      <c r="Y27" s="269">
        <v>5522</v>
      </c>
      <c r="Z27" s="269">
        <v>389</v>
      </c>
      <c r="AA27" s="269">
        <v>498</v>
      </c>
      <c r="AB27" s="269">
        <v>1220</v>
      </c>
      <c r="AC27" s="269">
        <v>938</v>
      </c>
      <c r="AD27" s="269">
        <v>402</v>
      </c>
      <c r="AE27" s="269">
        <v>387</v>
      </c>
      <c r="AF27" s="269">
        <v>26</v>
      </c>
      <c r="AG27" s="269">
        <v>4</v>
      </c>
      <c r="AH27" s="269">
        <v>58</v>
      </c>
      <c r="AI27" s="269">
        <v>324</v>
      </c>
      <c r="AJ27" s="269">
        <v>18</v>
      </c>
      <c r="AK27" s="269">
        <v>298</v>
      </c>
      <c r="AL27" s="269">
        <v>35</v>
      </c>
      <c r="AM27" s="269">
        <v>110</v>
      </c>
      <c r="AN27" s="269">
        <v>17</v>
      </c>
      <c r="AO27" s="269">
        <v>12</v>
      </c>
      <c r="AP27" s="269">
        <v>112</v>
      </c>
      <c r="AQ27" s="269">
        <v>16</v>
      </c>
      <c r="AR27" s="269">
        <v>5</v>
      </c>
      <c r="AS27" s="269">
        <v>31</v>
      </c>
      <c r="AT27" s="269">
        <v>0</v>
      </c>
      <c r="AU27" s="269">
        <v>1</v>
      </c>
      <c r="AV27" s="269">
        <v>23</v>
      </c>
      <c r="AW27" s="268">
        <v>3978</v>
      </c>
      <c r="AX27" s="266">
        <v>44</v>
      </c>
      <c r="AY27" s="267">
        <f t="shared" si="0"/>
        <v>26884</v>
      </c>
      <c r="AZ27" s="266">
        <f>SUM(Y27,AW27)</f>
        <v>9500</v>
      </c>
      <c r="BA27" s="265">
        <f t="shared" si="1"/>
        <v>17384</v>
      </c>
    </row>
    <row r="28" spans="1:53" ht="51" customHeight="1">
      <c r="A28" s="281" t="s">
        <v>24</v>
      </c>
      <c r="B28" s="280">
        <v>0</v>
      </c>
      <c r="C28" s="280">
        <v>0</v>
      </c>
      <c r="D28" s="280">
        <v>0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4</v>
      </c>
      <c r="M28" s="280">
        <v>7</v>
      </c>
      <c r="N28" s="280">
        <v>12</v>
      </c>
      <c r="O28" s="280">
        <v>5</v>
      </c>
      <c r="P28" s="280">
        <v>0</v>
      </c>
      <c r="Q28" s="280">
        <v>0</v>
      </c>
      <c r="R28" s="280">
        <v>0</v>
      </c>
      <c r="S28" s="280">
        <v>0</v>
      </c>
      <c r="T28" s="280">
        <v>0</v>
      </c>
      <c r="U28" s="280">
        <v>3</v>
      </c>
      <c r="V28" s="280">
        <v>8</v>
      </c>
      <c r="W28" s="280">
        <v>0</v>
      </c>
      <c r="X28" s="280">
        <v>2</v>
      </c>
      <c r="Y28" s="280">
        <v>0</v>
      </c>
      <c r="Z28" s="280">
        <v>535</v>
      </c>
      <c r="AA28" s="280">
        <v>19</v>
      </c>
      <c r="AB28" s="280">
        <v>23</v>
      </c>
      <c r="AC28" s="280">
        <v>8</v>
      </c>
      <c r="AD28" s="280">
        <v>2</v>
      </c>
      <c r="AE28" s="280">
        <v>3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v>1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79">
        <v>57</v>
      </c>
      <c r="AX28" s="277">
        <v>0</v>
      </c>
      <c r="AY28" s="278">
        <f t="shared" si="0"/>
        <v>689</v>
      </c>
      <c r="AZ28" s="277">
        <f>SUM(Z28,AW28)</f>
        <v>592</v>
      </c>
      <c r="BA28" s="276">
        <f t="shared" si="1"/>
        <v>97</v>
      </c>
    </row>
    <row r="29" spans="1:53" ht="51" customHeight="1">
      <c r="A29" s="264" t="s">
        <v>23</v>
      </c>
      <c r="B29" s="269">
        <v>0</v>
      </c>
      <c r="C29" s="269">
        <v>0</v>
      </c>
      <c r="D29" s="269">
        <v>0</v>
      </c>
      <c r="E29" s="269">
        <v>0</v>
      </c>
      <c r="F29" s="269">
        <v>0</v>
      </c>
      <c r="G29" s="269">
        <v>0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0</v>
      </c>
      <c r="N29" s="269">
        <v>2</v>
      </c>
      <c r="O29" s="269">
        <v>1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4</v>
      </c>
      <c r="V29" s="269">
        <v>0</v>
      </c>
      <c r="W29" s="269">
        <v>0</v>
      </c>
      <c r="X29" s="269">
        <v>2</v>
      </c>
      <c r="Y29" s="269">
        <v>0</v>
      </c>
      <c r="Z29" s="269">
        <v>15</v>
      </c>
      <c r="AA29" s="269">
        <v>490</v>
      </c>
      <c r="AB29" s="269">
        <v>40</v>
      </c>
      <c r="AC29" s="269">
        <v>36</v>
      </c>
      <c r="AD29" s="269">
        <v>0</v>
      </c>
      <c r="AE29" s="269">
        <v>0</v>
      </c>
      <c r="AF29" s="269">
        <v>0</v>
      </c>
      <c r="AG29" s="269">
        <v>0</v>
      </c>
      <c r="AH29" s="269">
        <v>0</v>
      </c>
      <c r="AI29" s="269">
        <v>0</v>
      </c>
      <c r="AJ29" s="269">
        <v>0</v>
      </c>
      <c r="AK29" s="269">
        <v>0</v>
      </c>
      <c r="AL29" s="269">
        <v>0</v>
      </c>
      <c r="AM29" s="269">
        <v>0</v>
      </c>
      <c r="AN29" s="269">
        <v>0</v>
      </c>
      <c r="AO29" s="269">
        <v>1</v>
      </c>
      <c r="AP29" s="269">
        <v>0</v>
      </c>
      <c r="AQ29" s="269">
        <v>0</v>
      </c>
      <c r="AR29" s="269">
        <v>0</v>
      </c>
      <c r="AS29" s="269">
        <v>0</v>
      </c>
      <c r="AT29" s="269">
        <v>0</v>
      </c>
      <c r="AU29" s="269">
        <v>0</v>
      </c>
      <c r="AV29" s="269">
        <v>1</v>
      </c>
      <c r="AW29" s="268">
        <v>9</v>
      </c>
      <c r="AX29" s="266">
        <v>1</v>
      </c>
      <c r="AY29" s="267">
        <f t="shared" si="0"/>
        <v>602</v>
      </c>
      <c r="AZ29" s="266">
        <f>SUM(AA29,AW29)</f>
        <v>499</v>
      </c>
      <c r="BA29" s="265">
        <f t="shared" si="1"/>
        <v>103</v>
      </c>
    </row>
    <row r="30" spans="1:53" ht="51" customHeight="1">
      <c r="A30" s="264" t="s">
        <v>22</v>
      </c>
      <c r="B30" s="269">
        <v>0</v>
      </c>
      <c r="C30" s="269">
        <v>0</v>
      </c>
      <c r="D30" s="269">
        <v>0</v>
      </c>
      <c r="E30" s="269">
        <v>0</v>
      </c>
      <c r="F30" s="269">
        <v>0</v>
      </c>
      <c r="G30" s="269">
        <v>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41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69">
        <v>0</v>
      </c>
      <c r="X30" s="269">
        <v>0</v>
      </c>
      <c r="Y30" s="269">
        <v>9</v>
      </c>
      <c r="Z30" s="269">
        <v>109</v>
      </c>
      <c r="AA30" s="269">
        <v>139</v>
      </c>
      <c r="AB30" s="269">
        <v>2395</v>
      </c>
      <c r="AC30" s="269">
        <v>0</v>
      </c>
      <c r="AD30" s="269">
        <v>130</v>
      </c>
      <c r="AE30" s="269">
        <v>419</v>
      </c>
      <c r="AF30" s="269">
        <v>43</v>
      </c>
      <c r="AG30" s="269">
        <v>28</v>
      </c>
      <c r="AH30" s="269">
        <v>109</v>
      </c>
      <c r="AI30" s="269">
        <v>74</v>
      </c>
      <c r="AJ30" s="269">
        <v>0</v>
      </c>
      <c r="AK30" s="269">
        <v>0</v>
      </c>
      <c r="AL30" s="269">
        <v>47</v>
      </c>
      <c r="AM30" s="269">
        <v>0</v>
      </c>
      <c r="AN30" s="269">
        <v>0</v>
      </c>
      <c r="AO30" s="269">
        <v>0</v>
      </c>
      <c r="AP30" s="269">
        <v>0</v>
      </c>
      <c r="AQ30" s="269">
        <v>0</v>
      </c>
      <c r="AR30" s="269">
        <v>0</v>
      </c>
      <c r="AS30" s="269">
        <v>0</v>
      </c>
      <c r="AT30" s="269">
        <v>0</v>
      </c>
      <c r="AU30" s="269">
        <v>0</v>
      </c>
      <c r="AV30" s="269">
        <v>0</v>
      </c>
      <c r="AW30" s="268">
        <v>13079</v>
      </c>
      <c r="AX30" s="266">
        <v>0</v>
      </c>
      <c r="AY30" s="267">
        <f t="shared" si="0"/>
        <v>16622</v>
      </c>
      <c r="AZ30" s="266">
        <f>SUM(AB30,AW30)</f>
        <v>15474</v>
      </c>
      <c r="BA30" s="265">
        <f t="shared" si="1"/>
        <v>1148</v>
      </c>
    </row>
    <row r="31" spans="1:53" ht="51" customHeight="1">
      <c r="A31" s="264" t="s">
        <v>21</v>
      </c>
      <c r="B31" s="269">
        <v>323</v>
      </c>
      <c r="C31" s="269">
        <v>25</v>
      </c>
      <c r="D31" s="269">
        <v>27</v>
      </c>
      <c r="E31" s="269">
        <v>318</v>
      </c>
      <c r="F31" s="269">
        <v>41</v>
      </c>
      <c r="G31" s="269">
        <v>177</v>
      </c>
      <c r="H31" s="269">
        <v>41</v>
      </c>
      <c r="I31" s="269">
        <v>134</v>
      </c>
      <c r="J31" s="269">
        <v>123</v>
      </c>
      <c r="K31" s="269">
        <v>61</v>
      </c>
      <c r="L31" s="269">
        <v>203</v>
      </c>
      <c r="M31" s="269">
        <v>85</v>
      </c>
      <c r="N31" s="269">
        <v>3968</v>
      </c>
      <c r="O31" s="269">
        <v>219</v>
      </c>
      <c r="P31" s="269">
        <v>21</v>
      </c>
      <c r="Q31" s="269">
        <v>124</v>
      </c>
      <c r="R31" s="269">
        <v>72</v>
      </c>
      <c r="S31" s="269">
        <v>717</v>
      </c>
      <c r="T31" s="269">
        <v>947</v>
      </c>
      <c r="U31" s="269">
        <v>557</v>
      </c>
      <c r="V31" s="269">
        <v>1325</v>
      </c>
      <c r="W31" s="269">
        <v>4662</v>
      </c>
      <c r="X31" s="269">
        <v>7406</v>
      </c>
      <c r="Y31" s="269">
        <v>2540</v>
      </c>
      <c r="Z31" s="269">
        <v>2054</v>
      </c>
      <c r="AA31" s="269">
        <v>7240</v>
      </c>
      <c r="AB31" s="269">
        <v>27439</v>
      </c>
      <c r="AC31" s="269">
        <v>14889</v>
      </c>
      <c r="AD31" s="269">
        <v>682</v>
      </c>
      <c r="AE31" s="269">
        <v>1646</v>
      </c>
      <c r="AF31" s="269">
        <v>691</v>
      </c>
      <c r="AG31" s="269">
        <v>187</v>
      </c>
      <c r="AH31" s="269">
        <v>4004</v>
      </c>
      <c r="AI31" s="269">
        <v>7082</v>
      </c>
      <c r="AJ31" s="269">
        <v>588</v>
      </c>
      <c r="AK31" s="269">
        <v>969</v>
      </c>
      <c r="AL31" s="269">
        <v>2491</v>
      </c>
      <c r="AM31" s="269">
        <v>5818</v>
      </c>
      <c r="AN31" s="269">
        <v>1257</v>
      </c>
      <c r="AO31" s="269">
        <v>5037</v>
      </c>
      <c r="AP31" s="269">
        <v>1780</v>
      </c>
      <c r="AQ31" s="269">
        <v>2305</v>
      </c>
      <c r="AR31" s="269">
        <v>646</v>
      </c>
      <c r="AS31" s="269">
        <v>222</v>
      </c>
      <c r="AT31" s="269">
        <v>457</v>
      </c>
      <c r="AU31" s="269">
        <v>553</v>
      </c>
      <c r="AV31" s="269">
        <v>29</v>
      </c>
      <c r="AW31" s="268">
        <v>5458</v>
      </c>
      <c r="AX31" s="266">
        <v>658</v>
      </c>
      <c r="AY31" s="267">
        <f t="shared" si="0"/>
        <v>118298</v>
      </c>
      <c r="AZ31" s="266">
        <f>SUM(AC31,AW31)</f>
        <v>20347</v>
      </c>
      <c r="BA31" s="265">
        <f t="shared" si="1"/>
        <v>97951</v>
      </c>
    </row>
    <row r="32" spans="1:53" ht="51" customHeight="1">
      <c r="A32" s="264" t="s">
        <v>20</v>
      </c>
      <c r="B32" s="269">
        <v>0</v>
      </c>
      <c r="C32" s="269">
        <v>0</v>
      </c>
      <c r="D32" s="269">
        <v>0</v>
      </c>
      <c r="E32" s="269">
        <v>0</v>
      </c>
      <c r="F32" s="269">
        <v>0</v>
      </c>
      <c r="G32" s="269">
        <v>0</v>
      </c>
      <c r="H32" s="269">
        <v>0</v>
      </c>
      <c r="I32" s="269">
        <v>0</v>
      </c>
      <c r="J32" s="269">
        <v>0</v>
      </c>
      <c r="K32" s="269">
        <v>1</v>
      </c>
      <c r="L32" s="269">
        <v>3</v>
      </c>
      <c r="M32" s="269">
        <v>1</v>
      </c>
      <c r="N32" s="269">
        <v>2</v>
      </c>
      <c r="O32" s="269">
        <v>1</v>
      </c>
      <c r="P32" s="269">
        <v>0</v>
      </c>
      <c r="Q32" s="269">
        <v>0</v>
      </c>
      <c r="R32" s="269">
        <v>0</v>
      </c>
      <c r="S32" s="269">
        <v>0</v>
      </c>
      <c r="T32" s="269">
        <v>2</v>
      </c>
      <c r="U32" s="269">
        <v>0</v>
      </c>
      <c r="V32" s="269">
        <v>0</v>
      </c>
      <c r="W32" s="269">
        <v>0</v>
      </c>
      <c r="X32" s="269">
        <v>2</v>
      </c>
      <c r="Y32" s="269">
        <v>19</v>
      </c>
      <c r="Z32" s="269">
        <v>0</v>
      </c>
      <c r="AA32" s="269">
        <v>35</v>
      </c>
      <c r="AB32" s="269">
        <v>775</v>
      </c>
      <c r="AC32" s="269">
        <v>4</v>
      </c>
      <c r="AD32" s="269">
        <v>743</v>
      </c>
      <c r="AE32" s="269">
        <v>29</v>
      </c>
      <c r="AF32" s="269">
        <v>0</v>
      </c>
      <c r="AG32" s="269">
        <v>0</v>
      </c>
      <c r="AH32" s="269">
        <v>0</v>
      </c>
      <c r="AI32" s="269">
        <v>0</v>
      </c>
      <c r="AJ32" s="269">
        <v>0</v>
      </c>
      <c r="AK32" s="269">
        <v>0</v>
      </c>
      <c r="AL32" s="269">
        <v>0</v>
      </c>
      <c r="AM32" s="269">
        <v>0</v>
      </c>
      <c r="AN32" s="269">
        <v>0</v>
      </c>
      <c r="AO32" s="269">
        <v>0</v>
      </c>
      <c r="AP32" s="269">
        <v>0</v>
      </c>
      <c r="AQ32" s="269">
        <v>0</v>
      </c>
      <c r="AR32" s="269">
        <v>0</v>
      </c>
      <c r="AS32" s="269">
        <v>0</v>
      </c>
      <c r="AT32" s="269">
        <v>0</v>
      </c>
      <c r="AU32" s="269">
        <v>0</v>
      </c>
      <c r="AV32" s="269">
        <v>0</v>
      </c>
      <c r="AW32" s="268">
        <v>13</v>
      </c>
      <c r="AX32" s="266">
        <v>0</v>
      </c>
      <c r="AY32" s="267">
        <f t="shared" si="0"/>
        <v>1630</v>
      </c>
      <c r="AZ32" s="266">
        <f>SUM(AD32,AW32)</f>
        <v>756</v>
      </c>
      <c r="BA32" s="265">
        <f t="shared" si="1"/>
        <v>874</v>
      </c>
    </row>
    <row r="33" spans="1:53" ht="51" customHeight="1" thickBot="1">
      <c r="A33" s="270" t="s">
        <v>19</v>
      </c>
      <c r="B33" s="275">
        <v>0</v>
      </c>
      <c r="C33" s="275">
        <v>0</v>
      </c>
      <c r="D33" s="275">
        <v>0</v>
      </c>
      <c r="E33" s="275">
        <v>0</v>
      </c>
      <c r="F33" s="275">
        <v>0</v>
      </c>
      <c r="G33" s="275">
        <v>0</v>
      </c>
      <c r="H33" s="275">
        <v>0</v>
      </c>
      <c r="I33" s="275">
        <v>0</v>
      </c>
      <c r="J33" s="275">
        <v>0</v>
      </c>
      <c r="K33" s="275">
        <v>0</v>
      </c>
      <c r="L33" s="275">
        <v>0</v>
      </c>
      <c r="M33" s="275">
        <v>0</v>
      </c>
      <c r="N33" s="275">
        <v>20</v>
      </c>
      <c r="O33" s="275">
        <v>3</v>
      </c>
      <c r="P33" s="275">
        <v>0</v>
      </c>
      <c r="Q33" s="275">
        <v>0</v>
      </c>
      <c r="R33" s="275">
        <v>1</v>
      </c>
      <c r="S33" s="275">
        <v>1</v>
      </c>
      <c r="T33" s="275">
        <v>0</v>
      </c>
      <c r="U33" s="275">
        <v>0</v>
      </c>
      <c r="V33" s="275">
        <v>0</v>
      </c>
      <c r="W33" s="275">
        <v>2</v>
      </c>
      <c r="X33" s="275">
        <v>2</v>
      </c>
      <c r="Y33" s="275">
        <v>11</v>
      </c>
      <c r="Z33" s="275">
        <v>2</v>
      </c>
      <c r="AA33" s="275">
        <v>10</v>
      </c>
      <c r="AB33" s="275">
        <v>84</v>
      </c>
      <c r="AC33" s="275">
        <v>11</v>
      </c>
      <c r="AD33" s="275">
        <v>11</v>
      </c>
      <c r="AE33" s="275">
        <v>277</v>
      </c>
      <c r="AF33" s="275">
        <v>0</v>
      </c>
      <c r="AG33" s="275">
        <v>0</v>
      </c>
      <c r="AH33" s="275">
        <v>0</v>
      </c>
      <c r="AI33" s="275">
        <v>0</v>
      </c>
      <c r="AJ33" s="275">
        <v>0</v>
      </c>
      <c r="AK33" s="275">
        <v>0</v>
      </c>
      <c r="AL33" s="275">
        <v>0</v>
      </c>
      <c r="AM33" s="275">
        <v>0</v>
      </c>
      <c r="AN33" s="275">
        <v>0</v>
      </c>
      <c r="AO33" s="275">
        <v>0</v>
      </c>
      <c r="AP33" s="275">
        <v>0</v>
      </c>
      <c r="AQ33" s="275">
        <v>0</v>
      </c>
      <c r="AR33" s="275">
        <v>0</v>
      </c>
      <c r="AS33" s="275">
        <v>0</v>
      </c>
      <c r="AT33" s="275">
        <v>0</v>
      </c>
      <c r="AU33" s="275">
        <v>0</v>
      </c>
      <c r="AV33" s="275">
        <v>0</v>
      </c>
      <c r="AW33" s="274">
        <v>86</v>
      </c>
      <c r="AX33" s="272">
        <v>0</v>
      </c>
      <c r="AY33" s="273">
        <f t="shared" si="0"/>
        <v>521</v>
      </c>
      <c r="AZ33" s="272">
        <f>SUM(AE33,AW33)</f>
        <v>363</v>
      </c>
      <c r="BA33" s="271">
        <f t="shared" si="1"/>
        <v>158</v>
      </c>
    </row>
    <row r="34" spans="1:53" ht="51" customHeight="1">
      <c r="A34" s="264" t="s">
        <v>18</v>
      </c>
      <c r="B34" s="269">
        <v>0</v>
      </c>
      <c r="C34" s="269">
        <v>0</v>
      </c>
      <c r="D34" s="269">
        <v>0</v>
      </c>
      <c r="E34" s="269">
        <v>0</v>
      </c>
      <c r="F34" s="269">
        <v>0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0</v>
      </c>
      <c r="M34" s="269">
        <v>0</v>
      </c>
      <c r="N34" s="269">
        <v>14</v>
      </c>
      <c r="O34" s="269">
        <v>0</v>
      </c>
      <c r="P34" s="269">
        <v>0</v>
      </c>
      <c r="Q34" s="269">
        <v>0</v>
      </c>
      <c r="R34" s="269">
        <v>0</v>
      </c>
      <c r="S34" s="269">
        <v>0</v>
      </c>
      <c r="T34" s="269">
        <v>0</v>
      </c>
      <c r="U34" s="269">
        <v>0</v>
      </c>
      <c r="V34" s="269">
        <v>0</v>
      </c>
      <c r="W34" s="269">
        <v>0</v>
      </c>
      <c r="X34" s="269">
        <v>0</v>
      </c>
      <c r="Y34" s="269">
        <v>0</v>
      </c>
      <c r="Z34" s="269">
        <v>1</v>
      </c>
      <c r="AA34" s="269">
        <v>4</v>
      </c>
      <c r="AB34" s="269">
        <v>10</v>
      </c>
      <c r="AC34" s="269">
        <v>9</v>
      </c>
      <c r="AD34" s="269">
        <v>0</v>
      </c>
      <c r="AE34" s="269">
        <v>0</v>
      </c>
      <c r="AF34" s="269">
        <v>643</v>
      </c>
      <c r="AG34" s="269">
        <v>11</v>
      </c>
      <c r="AH34" s="269">
        <v>11</v>
      </c>
      <c r="AI34" s="269">
        <v>3</v>
      </c>
      <c r="AJ34" s="269">
        <v>0</v>
      </c>
      <c r="AK34" s="269">
        <v>0</v>
      </c>
      <c r="AL34" s="269">
        <v>0</v>
      </c>
      <c r="AM34" s="269">
        <v>0</v>
      </c>
      <c r="AN34" s="269">
        <v>0</v>
      </c>
      <c r="AO34" s="269">
        <v>0</v>
      </c>
      <c r="AP34" s="269">
        <v>0</v>
      </c>
      <c r="AQ34" s="269">
        <v>0</v>
      </c>
      <c r="AR34" s="269">
        <v>0</v>
      </c>
      <c r="AS34" s="269">
        <v>0</v>
      </c>
      <c r="AT34" s="269">
        <v>0</v>
      </c>
      <c r="AU34" s="269">
        <v>0</v>
      </c>
      <c r="AV34" s="269">
        <v>0</v>
      </c>
      <c r="AW34" s="268">
        <v>67</v>
      </c>
      <c r="AX34" s="266">
        <v>10</v>
      </c>
      <c r="AY34" s="267">
        <f t="shared" si="0"/>
        <v>783</v>
      </c>
      <c r="AZ34" s="266">
        <f>SUM(AF34,AW34)</f>
        <v>710</v>
      </c>
      <c r="BA34" s="265">
        <f t="shared" si="1"/>
        <v>73</v>
      </c>
    </row>
    <row r="35" spans="1:53" ht="51" customHeight="1">
      <c r="A35" s="264" t="s">
        <v>17</v>
      </c>
      <c r="B35" s="269">
        <v>4</v>
      </c>
      <c r="C35" s="269">
        <v>0</v>
      </c>
      <c r="D35" s="269">
        <v>0</v>
      </c>
      <c r="E35" s="269">
        <v>0</v>
      </c>
      <c r="F35" s="269">
        <v>0</v>
      </c>
      <c r="G35" s="269">
        <v>0</v>
      </c>
      <c r="H35" s="269">
        <v>0</v>
      </c>
      <c r="I35" s="269">
        <v>1</v>
      </c>
      <c r="J35" s="269">
        <v>0</v>
      </c>
      <c r="K35" s="269">
        <v>5</v>
      </c>
      <c r="L35" s="269">
        <v>7</v>
      </c>
      <c r="M35" s="269">
        <v>9</v>
      </c>
      <c r="N35" s="269">
        <v>107</v>
      </c>
      <c r="O35" s="269">
        <v>32</v>
      </c>
      <c r="P35" s="269">
        <v>0</v>
      </c>
      <c r="Q35" s="269">
        <v>1</v>
      </c>
      <c r="R35" s="269">
        <v>1</v>
      </c>
      <c r="S35" s="269">
        <v>0</v>
      </c>
      <c r="T35" s="269">
        <v>0</v>
      </c>
      <c r="U35" s="269">
        <v>1</v>
      </c>
      <c r="V35" s="269">
        <v>0</v>
      </c>
      <c r="W35" s="269">
        <v>21</v>
      </c>
      <c r="X35" s="269">
        <v>19</v>
      </c>
      <c r="Y35" s="269">
        <v>1</v>
      </c>
      <c r="Z35" s="269">
        <v>5</v>
      </c>
      <c r="AA35" s="269">
        <v>57</v>
      </c>
      <c r="AB35" s="269">
        <v>133</v>
      </c>
      <c r="AC35" s="269">
        <v>20</v>
      </c>
      <c r="AD35" s="269">
        <v>2</v>
      </c>
      <c r="AE35" s="269">
        <v>1</v>
      </c>
      <c r="AF35" s="269">
        <v>477</v>
      </c>
      <c r="AG35" s="269">
        <v>2183</v>
      </c>
      <c r="AH35" s="269">
        <v>7</v>
      </c>
      <c r="AI35" s="269">
        <v>72</v>
      </c>
      <c r="AJ35" s="269">
        <v>16</v>
      </c>
      <c r="AK35" s="269">
        <v>0</v>
      </c>
      <c r="AL35" s="269">
        <v>1</v>
      </c>
      <c r="AM35" s="269">
        <v>1</v>
      </c>
      <c r="AN35" s="269">
        <v>0</v>
      </c>
      <c r="AO35" s="269">
        <v>8</v>
      </c>
      <c r="AP35" s="269">
        <v>2</v>
      </c>
      <c r="AQ35" s="269">
        <v>0</v>
      </c>
      <c r="AR35" s="269">
        <v>0</v>
      </c>
      <c r="AS35" s="269">
        <v>1</v>
      </c>
      <c r="AT35" s="269">
        <v>0</v>
      </c>
      <c r="AU35" s="269">
        <v>0</v>
      </c>
      <c r="AV35" s="269">
        <v>0</v>
      </c>
      <c r="AW35" s="268">
        <v>151</v>
      </c>
      <c r="AX35" s="266">
        <v>0</v>
      </c>
      <c r="AY35" s="267">
        <f t="shared" si="0"/>
        <v>3346</v>
      </c>
      <c r="AZ35" s="266">
        <f>SUM(AG35,AW35)</f>
        <v>2334</v>
      </c>
      <c r="BA35" s="265">
        <f t="shared" si="1"/>
        <v>1012</v>
      </c>
    </row>
    <row r="36" spans="1:53" ht="51" customHeight="1">
      <c r="A36" s="264" t="s">
        <v>16</v>
      </c>
      <c r="B36" s="269">
        <v>0</v>
      </c>
      <c r="C36" s="269">
        <v>0</v>
      </c>
      <c r="D36" s="269">
        <v>0</v>
      </c>
      <c r="E36" s="269">
        <v>0</v>
      </c>
      <c r="F36" s="269">
        <v>0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0</v>
      </c>
      <c r="M36" s="269">
        <v>0</v>
      </c>
      <c r="N36" s="269">
        <v>33</v>
      </c>
      <c r="O36" s="269">
        <v>1</v>
      </c>
      <c r="P36" s="269">
        <v>0</v>
      </c>
      <c r="Q36" s="269">
        <v>0</v>
      </c>
      <c r="R36" s="269">
        <v>0</v>
      </c>
      <c r="S36" s="269">
        <v>0</v>
      </c>
      <c r="T36" s="269">
        <v>0</v>
      </c>
      <c r="U36" s="269">
        <v>0</v>
      </c>
      <c r="V36" s="269">
        <v>0</v>
      </c>
      <c r="W36" s="269">
        <v>0</v>
      </c>
      <c r="X36" s="269">
        <v>2</v>
      </c>
      <c r="Y36" s="269">
        <v>0</v>
      </c>
      <c r="Z36" s="269">
        <v>1</v>
      </c>
      <c r="AA36" s="269">
        <v>3</v>
      </c>
      <c r="AB36" s="269">
        <v>54</v>
      </c>
      <c r="AC36" s="269">
        <v>64</v>
      </c>
      <c r="AD36" s="269">
        <v>1</v>
      </c>
      <c r="AE36" s="269">
        <v>1</v>
      </c>
      <c r="AF36" s="269">
        <v>34</v>
      </c>
      <c r="AG36" s="269">
        <v>40</v>
      </c>
      <c r="AH36" s="269">
        <v>2803</v>
      </c>
      <c r="AI36" s="269">
        <v>384</v>
      </c>
      <c r="AJ36" s="269">
        <v>102</v>
      </c>
      <c r="AK36" s="269">
        <v>1</v>
      </c>
      <c r="AL36" s="269">
        <v>64</v>
      </c>
      <c r="AM36" s="269">
        <v>4</v>
      </c>
      <c r="AN36" s="269">
        <v>1</v>
      </c>
      <c r="AO36" s="269">
        <v>0</v>
      </c>
      <c r="AP36" s="269">
        <v>0</v>
      </c>
      <c r="AQ36" s="269">
        <v>0</v>
      </c>
      <c r="AR36" s="269">
        <v>0</v>
      </c>
      <c r="AS36" s="269">
        <v>0</v>
      </c>
      <c r="AT36" s="269">
        <v>0</v>
      </c>
      <c r="AU36" s="269">
        <v>0</v>
      </c>
      <c r="AV36" s="269">
        <v>0</v>
      </c>
      <c r="AW36" s="268">
        <v>449</v>
      </c>
      <c r="AX36" s="266">
        <v>0</v>
      </c>
      <c r="AY36" s="267">
        <f t="shared" si="0"/>
        <v>4042</v>
      </c>
      <c r="AZ36" s="266">
        <f>SUM(AH36,AW36)</f>
        <v>3252</v>
      </c>
      <c r="BA36" s="265">
        <f t="shared" si="1"/>
        <v>790</v>
      </c>
    </row>
    <row r="37" spans="1:53" ht="51" customHeight="1">
      <c r="A37" s="264" t="s">
        <v>15</v>
      </c>
      <c r="B37" s="269">
        <v>1</v>
      </c>
      <c r="C37" s="269">
        <v>0</v>
      </c>
      <c r="D37" s="269">
        <v>0</v>
      </c>
      <c r="E37" s="269">
        <v>0</v>
      </c>
      <c r="F37" s="269">
        <v>0</v>
      </c>
      <c r="G37" s="269">
        <v>0</v>
      </c>
      <c r="H37" s="269">
        <v>0</v>
      </c>
      <c r="I37" s="269">
        <v>0</v>
      </c>
      <c r="J37" s="269">
        <v>0</v>
      </c>
      <c r="K37" s="269">
        <v>6</v>
      </c>
      <c r="L37" s="269">
        <v>1</v>
      </c>
      <c r="M37" s="269">
        <v>2</v>
      </c>
      <c r="N37" s="269">
        <v>174</v>
      </c>
      <c r="O37" s="269">
        <v>3</v>
      </c>
      <c r="P37" s="269">
        <v>0</v>
      </c>
      <c r="Q37" s="269">
        <v>1</v>
      </c>
      <c r="R37" s="269">
        <v>0</v>
      </c>
      <c r="S37" s="269">
        <v>0</v>
      </c>
      <c r="T37" s="269">
        <v>0</v>
      </c>
      <c r="U37" s="269">
        <v>0</v>
      </c>
      <c r="V37" s="269">
        <v>0</v>
      </c>
      <c r="W37" s="269">
        <v>2</v>
      </c>
      <c r="X37" s="269">
        <v>21</v>
      </c>
      <c r="Y37" s="269">
        <v>1</v>
      </c>
      <c r="Z37" s="269">
        <v>0</v>
      </c>
      <c r="AA37" s="269">
        <v>4</v>
      </c>
      <c r="AB37" s="269">
        <v>177</v>
      </c>
      <c r="AC37" s="269">
        <v>0</v>
      </c>
      <c r="AD37" s="269">
        <v>0</v>
      </c>
      <c r="AE37" s="269">
        <v>1</v>
      </c>
      <c r="AF37" s="269">
        <v>5</v>
      </c>
      <c r="AG37" s="269">
        <v>19</v>
      </c>
      <c r="AH37" s="269">
        <v>42</v>
      </c>
      <c r="AI37" s="269">
        <v>1985</v>
      </c>
      <c r="AJ37" s="269">
        <v>21</v>
      </c>
      <c r="AK37" s="269">
        <v>0</v>
      </c>
      <c r="AL37" s="269">
        <v>0</v>
      </c>
      <c r="AM37" s="269">
        <v>2</v>
      </c>
      <c r="AN37" s="269">
        <v>38</v>
      </c>
      <c r="AO37" s="269">
        <v>1</v>
      </c>
      <c r="AP37" s="269">
        <v>0</v>
      </c>
      <c r="AQ37" s="269">
        <v>0</v>
      </c>
      <c r="AR37" s="269">
        <v>0</v>
      </c>
      <c r="AS37" s="269">
        <v>0</v>
      </c>
      <c r="AT37" s="269">
        <v>0</v>
      </c>
      <c r="AU37" s="269">
        <v>1</v>
      </c>
      <c r="AV37" s="269">
        <v>0</v>
      </c>
      <c r="AW37" s="268">
        <v>1186</v>
      </c>
      <c r="AX37" s="266">
        <v>0</v>
      </c>
      <c r="AY37" s="267">
        <f t="shared" si="0"/>
        <v>3694</v>
      </c>
      <c r="AZ37" s="266">
        <f>SUM(AI37,AW37)</f>
        <v>3171</v>
      </c>
      <c r="BA37" s="265">
        <f t="shared" si="1"/>
        <v>523</v>
      </c>
    </row>
    <row r="38" spans="1:53" ht="51" customHeight="1" thickBot="1">
      <c r="A38" s="264" t="s">
        <v>14</v>
      </c>
      <c r="B38" s="269">
        <v>0</v>
      </c>
      <c r="C38" s="269">
        <v>0</v>
      </c>
      <c r="D38" s="269">
        <v>0</v>
      </c>
      <c r="E38" s="269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1</v>
      </c>
      <c r="M38" s="269">
        <v>1</v>
      </c>
      <c r="N38" s="269">
        <v>19</v>
      </c>
      <c r="O38" s="269">
        <v>1</v>
      </c>
      <c r="P38" s="269">
        <v>0</v>
      </c>
      <c r="Q38" s="269">
        <v>0</v>
      </c>
      <c r="R38" s="269">
        <v>0</v>
      </c>
      <c r="S38" s="269">
        <v>0</v>
      </c>
      <c r="T38" s="269">
        <v>0</v>
      </c>
      <c r="U38" s="269">
        <v>0</v>
      </c>
      <c r="V38" s="269">
        <v>0</v>
      </c>
      <c r="W38" s="269">
        <v>0</v>
      </c>
      <c r="X38" s="269">
        <v>1</v>
      </c>
      <c r="Y38" s="269">
        <v>0</v>
      </c>
      <c r="Z38" s="269">
        <v>0</v>
      </c>
      <c r="AA38" s="269">
        <v>3</v>
      </c>
      <c r="AB38" s="269">
        <v>8</v>
      </c>
      <c r="AC38" s="269">
        <v>2</v>
      </c>
      <c r="AD38" s="269">
        <v>0</v>
      </c>
      <c r="AE38" s="269">
        <v>0</v>
      </c>
      <c r="AF38" s="269">
        <v>0</v>
      </c>
      <c r="AG38" s="269">
        <v>13</v>
      </c>
      <c r="AH38" s="269">
        <v>145</v>
      </c>
      <c r="AI38" s="269">
        <v>86</v>
      </c>
      <c r="AJ38" s="269">
        <v>1501</v>
      </c>
      <c r="AK38" s="269">
        <v>0</v>
      </c>
      <c r="AL38" s="269">
        <v>0</v>
      </c>
      <c r="AM38" s="269">
        <v>9</v>
      </c>
      <c r="AN38" s="269">
        <v>0</v>
      </c>
      <c r="AO38" s="269">
        <v>209</v>
      </c>
      <c r="AP38" s="269">
        <v>2</v>
      </c>
      <c r="AQ38" s="269">
        <v>1</v>
      </c>
      <c r="AR38" s="269">
        <v>396</v>
      </c>
      <c r="AS38" s="269">
        <v>24</v>
      </c>
      <c r="AT38" s="269">
        <v>0</v>
      </c>
      <c r="AU38" s="269">
        <v>0</v>
      </c>
      <c r="AV38" s="269">
        <v>0</v>
      </c>
      <c r="AW38" s="268">
        <v>812</v>
      </c>
      <c r="AX38" s="266">
        <v>0</v>
      </c>
      <c r="AY38" s="267">
        <f t="shared" si="0"/>
        <v>3234</v>
      </c>
      <c r="AZ38" s="266">
        <f>SUM(AJ38,AW38)</f>
        <v>2313</v>
      </c>
      <c r="BA38" s="265">
        <f t="shared" si="1"/>
        <v>921</v>
      </c>
    </row>
    <row r="39" spans="1:53" ht="51" customHeight="1">
      <c r="A39" s="281" t="s">
        <v>13</v>
      </c>
      <c r="B39" s="280">
        <v>0</v>
      </c>
      <c r="C39" s="280">
        <v>0</v>
      </c>
      <c r="D39" s="280">
        <v>0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280">
        <v>0</v>
      </c>
      <c r="N39" s="280">
        <v>1</v>
      </c>
      <c r="O39" s="280">
        <v>0</v>
      </c>
      <c r="P39" s="280">
        <v>0</v>
      </c>
      <c r="Q39" s="280">
        <v>0</v>
      </c>
      <c r="R39" s="280"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207</v>
      </c>
      <c r="Y39" s="280">
        <v>0</v>
      </c>
      <c r="Z39" s="280">
        <v>0</v>
      </c>
      <c r="AA39" s="280">
        <v>232</v>
      </c>
      <c r="AB39" s="280">
        <v>327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1</v>
      </c>
      <c r="AJ39" s="280">
        <v>0</v>
      </c>
      <c r="AK39" s="280">
        <v>362</v>
      </c>
      <c r="AL39" s="280">
        <v>1</v>
      </c>
      <c r="AM39" s="280">
        <v>11</v>
      </c>
      <c r="AN39" s="280">
        <v>103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79">
        <v>493</v>
      </c>
      <c r="AX39" s="277">
        <v>0</v>
      </c>
      <c r="AY39" s="278">
        <f t="shared" si="0"/>
        <v>1738</v>
      </c>
      <c r="AZ39" s="277">
        <f>SUM(AK39,AW39)</f>
        <v>855</v>
      </c>
      <c r="BA39" s="276">
        <f t="shared" si="1"/>
        <v>883</v>
      </c>
    </row>
    <row r="40" spans="1:53" ht="51" customHeight="1">
      <c r="A40" s="264" t="s">
        <v>12</v>
      </c>
      <c r="B40" s="269">
        <v>583</v>
      </c>
      <c r="C40" s="269">
        <v>18</v>
      </c>
      <c r="D40" s="269">
        <v>65</v>
      </c>
      <c r="E40" s="269">
        <v>86</v>
      </c>
      <c r="F40" s="269">
        <v>68</v>
      </c>
      <c r="G40" s="269">
        <v>1</v>
      </c>
      <c r="H40" s="269">
        <v>18</v>
      </c>
      <c r="I40" s="269">
        <v>3</v>
      </c>
      <c r="J40" s="269">
        <v>20</v>
      </c>
      <c r="K40" s="269">
        <v>18</v>
      </c>
      <c r="L40" s="269">
        <v>245</v>
      </c>
      <c r="M40" s="269">
        <v>107</v>
      </c>
      <c r="N40" s="269">
        <v>1789</v>
      </c>
      <c r="O40" s="269">
        <v>1923</v>
      </c>
      <c r="P40" s="269">
        <v>10</v>
      </c>
      <c r="Q40" s="269">
        <v>85</v>
      </c>
      <c r="R40" s="269">
        <v>2</v>
      </c>
      <c r="S40" s="269">
        <v>7</v>
      </c>
      <c r="T40" s="269">
        <v>18</v>
      </c>
      <c r="U40" s="269">
        <v>0</v>
      </c>
      <c r="V40" s="269">
        <v>8</v>
      </c>
      <c r="W40" s="269">
        <v>1044</v>
      </c>
      <c r="X40" s="269">
        <v>781</v>
      </c>
      <c r="Y40" s="269">
        <v>209</v>
      </c>
      <c r="Z40" s="269">
        <v>108</v>
      </c>
      <c r="AA40" s="269">
        <v>8190</v>
      </c>
      <c r="AB40" s="269">
        <v>8727</v>
      </c>
      <c r="AC40" s="269">
        <v>2265</v>
      </c>
      <c r="AD40" s="269">
        <v>114</v>
      </c>
      <c r="AE40" s="269">
        <v>213</v>
      </c>
      <c r="AF40" s="269">
        <v>10</v>
      </c>
      <c r="AG40" s="269">
        <v>11</v>
      </c>
      <c r="AH40" s="269">
        <v>739</v>
      </c>
      <c r="AI40" s="269">
        <v>1854</v>
      </c>
      <c r="AJ40" s="269">
        <v>18</v>
      </c>
      <c r="AK40" s="269">
        <v>628</v>
      </c>
      <c r="AL40" s="269">
        <v>7026</v>
      </c>
      <c r="AM40" s="269">
        <v>294</v>
      </c>
      <c r="AN40" s="269">
        <v>184</v>
      </c>
      <c r="AO40" s="269">
        <v>202</v>
      </c>
      <c r="AP40" s="269">
        <v>20</v>
      </c>
      <c r="AQ40" s="269">
        <v>1</v>
      </c>
      <c r="AR40" s="269">
        <v>144</v>
      </c>
      <c r="AS40" s="269">
        <v>1</v>
      </c>
      <c r="AT40" s="269">
        <v>17</v>
      </c>
      <c r="AU40" s="269">
        <v>7</v>
      </c>
      <c r="AV40" s="269">
        <v>7</v>
      </c>
      <c r="AW40" s="268">
        <v>2659</v>
      </c>
      <c r="AX40" s="266">
        <v>146</v>
      </c>
      <c r="AY40" s="267">
        <f t="shared" si="0"/>
        <v>40693</v>
      </c>
      <c r="AZ40" s="266">
        <f>SUM(AL40,AW40)</f>
        <v>9685</v>
      </c>
      <c r="BA40" s="265">
        <f t="shared" si="1"/>
        <v>31008</v>
      </c>
    </row>
    <row r="41" spans="1:53" ht="51" customHeight="1">
      <c r="A41" s="264" t="s">
        <v>11</v>
      </c>
      <c r="B41" s="269">
        <v>0</v>
      </c>
      <c r="C41" s="269">
        <v>4</v>
      </c>
      <c r="D41" s="269">
        <v>0</v>
      </c>
      <c r="E41" s="269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1</v>
      </c>
      <c r="M41" s="269">
        <v>1</v>
      </c>
      <c r="N41" s="269">
        <v>22</v>
      </c>
      <c r="O41" s="269">
        <v>1</v>
      </c>
      <c r="P41" s="269">
        <v>0</v>
      </c>
      <c r="Q41" s="269">
        <v>0</v>
      </c>
      <c r="R41" s="269">
        <v>0</v>
      </c>
      <c r="S41" s="269">
        <v>0</v>
      </c>
      <c r="T41" s="269">
        <v>0</v>
      </c>
      <c r="U41" s="269">
        <v>0</v>
      </c>
      <c r="V41" s="269">
        <v>0</v>
      </c>
      <c r="W41" s="269">
        <v>0</v>
      </c>
      <c r="X41" s="269">
        <v>4</v>
      </c>
      <c r="Y41" s="269">
        <v>0</v>
      </c>
      <c r="Z41" s="269">
        <v>0</v>
      </c>
      <c r="AA41" s="269">
        <v>1</v>
      </c>
      <c r="AB41" s="269">
        <v>59</v>
      </c>
      <c r="AC41" s="269">
        <v>17</v>
      </c>
      <c r="AD41" s="269">
        <v>0</v>
      </c>
      <c r="AE41" s="269">
        <v>0</v>
      </c>
      <c r="AF41" s="269">
        <v>0</v>
      </c>
      <c r="AG41" s="269">
        <v>0</v>
      </c>
      <c r="AH41" s="269">
        <v>3</v>
      </c>
      <c r="AI41" s="269">
        <v>19</v>
      </c>
      <c r="AJ41" s="269">
        <v>13</v>
      </c>
      <c r="AK41" s="269">
        <v>15</v>
      </c>
      <c r="AL41" s="269">
        <v>19</v>
      </c>
      <c r="AM41" s="269">
        <v>1306</v>
      </c>
      <c r="AN41" s="269">
        <v>124</v>
      </c>
      <c r="AO41" s="269">
        <v>8</v>
      </c>
      <c r="AP41" s="269">
        <v>0</v>
      </c>
      <c r="AQ41" s="269">
        <v>0</v>
      </c>
      <c r="AR41" s="269">
        <v>0</v>
      </c>
      <c r="AS41" s="269">
        <v>1</v>
      </c>
      <c r="AT41" s="269">
        <v>0</v>
      </c>
      <c r="AU41" s="269">
        <v>0</v>
      </c>
      <c r="AV41" s="269">
        <v>0</v>
      </c>
      <c r="AW41" s="268">
        <v>55</v>
      </c>
      <c r="AX41" s="266">
        <v>0</v>
      </c>
      <c r="AY41" s="267">
        <f t="shared" si="0"/>
        <v>1673</v>
      </c>
      <c r="AZ41" s="266">
        <f>SUM(AM41,AW41)</f>
        <v>1361</v>
      </c>
      <c r="BA41" s="265">
        <f t="shared" si="1"/>
        <v>312</v>
      </c>
    </row>
    <row r="42" spans="1:53" ht="51" customHeight="1" thickBot="1">
      <c r="A42" s="270" t="s">
        <v>10</v>
      </c>
      <c r="B42" s="275">
        <v>0</v>
      </c>
      <c r="C42" s="275">
        <v>0</v>
      </c>
      <c r="D42" s="275">
        <v>0</v>
      </c>
      <c r="E42" s="275">
        <v>0</v>
      </c>
      <c r="F42" s="275">
        <v>0</v>
      </c>
      <c r="G42" s="275">
        <v>0</v>
      </c>
      <c r="H42" s="275">
        <v>0</v>
      </c>
      <c r="I42" s="275">
        <v>0</v>
      </c>
      <c r="J42" s="275">
        <v>0</v>
      </c>
      <c r="K42" s="275">
        <v>0</v>
      </c>
      <c r="L42" s="275">
        <v>0</v>
      </c>
      <c r="M42" s="275">
        <v>0</v>
      </c>
      <c r="N42" s="275">
        <v>0</v>
      </c>
      <c r="O42" s="275">
        <v>1</v>
      </c>
      <c r="P42" s="275">
        <v>0</v>
      </c>
      <c r="Q42" s="275">
        <v>0</v>
      </c>
      <c r="R42" s="275">
        <v>0</v>
      </c>
      <c r="S42" s="275">
        <v>0</v>
      </c>
      <c r="T42" s="275">
        <v>0</v>
      </c>
      <c r="U42" s="275">
        <v>0</v>
      </c>
      <c r="V42" s="275">
        <v>0</v>
      </c>
      <c r="W42" s="275">
        <v>0</v>
      </c>
      <c r="X42" s="275">
        <v>0</v>
      </c>
      <c r="Y42" s="275">
        <v>0</v>
      </c>
      <c r="Z42" s="275">
        <v>0</v>
      </c>
      <c r="AA42" s="275">
        <v>0</v>
      </c>
      <c r="AB42" s="275">
        <v>3</v>
      </c>
      <c r="AC42" s="275">
        <v>1</v>
      </c>
      <c r="AD42" s="275">
        <v>0</v>
      </c>
      <c r="AE42" s="275">
        <v>0</v>
      </c>
      <c r="AF42" s="275">
        <v>0</v>
      </c>
      <c r="AG42" s="275">
        <v>0</v>
      </c>
      <c r="AH42" s="275">
        <v>0</v>
      </c>
      <c r="AI42" s="275">
        <v>0</v>
      </c>
      <c r="AJ42" s="275">
        <v>0</v>
      </c>
      <c r="AK42" s="275">
        <v>0</v>
      </c>
      <c r="AL42" s="275">
        <v>0</v>
      </c>
      <c r="AM42" s="275">
        <v>0</v>
      </c>
      <c r="AN42" s="275">
        <v>545</v>
      </c>
      <c r="AO42" s="275">
        <v>0</v>
      </c>
      <c r="AP42" s="275">
        <v>0</v>
      </c>
      <c r="AQ42" s="275">
        <v>0</v>
      </c>
      <c r="AR42" s="275">
        <v>0</v>
      </c>
      <c r="AS42" s="275">
        <v>0</v>
      </c>
      <c r="AT42" s="275">
        <v>0</v>
      </c>
      <c r="AU42" s="275">
        <v>0</v>
      </c>
      <c r="AV42" s="275">
        <v>0</v>
      </c>
      <c r="AW42" s="274">
        <v>9</v>
      </c>
      <c r="AX42" s="272">
        <v>0</v>
      </c>
      <c r="AY42" s="273">
        <f t="shared" si="0"/>
        <v>559</v>
      </c>
      <c r="AZ42" s="272">
        <f>SUM(AN42,AW42)</f>
        <v>554</v>
      </c>
      <c r="BA42" s="271">
        <f t="shared" si="1"/>
        <v>5</v>
      </c>
    </row>
    <row r="43" spans="1:53" ht="51" customHeight="1">
      <c r="A43" s="264" t="s">
        <v>9</v>
      </c>
      <c r="B43" s="269">
        <v>21</v>
      </c>
      <c r="C43" s="269">
        <v>0</v>
      </c>
      <c r="D43" s="269">
        <v>3</v>
      </c>
      <c r="E43" s="269">
        <v>7</v>
      </c>
      <c r="F43" s="269">
        <v>0</v>
      </c>
      <c r="G43" s="269">
        <v>0</v>
      </c>
      <c r="H43" s="269">
        <v>3</v>
      </c>
      <c r="I43" s="269">
        <v>1</v>
      </c>
      <c r="J43" s="269">
        <v>1</v>
      </c>
      <c r="K43" s="269">
        <v>3</v>
      </c>
      <c r="L43" s="269">
        <v>6</v>
      </c>
      <c r="M43" s="269">
        <v>9</v>
      </c>
      <c r="N43" s="269">
        <v>154</v>
      </c>
      <c r="O43" s="269">
        <v>144</v>
      </c>
      <c r="P43" s="269">
        <v>0</v>
      </c>
      <c r="Q43" s="269">
        <v>7</v>
      </c>
      <c r="R43" s="269">
        <v>8</v>
      </c>
      <c r="S43" s="269">
        <v>3</v>
      </c>
      <c r="T43" s="269">
        <v>4</v>
      </c>
      <c r="U43" s="269">
        <v>1</v>
      </c>
      <c r="V43" s="269">
        <v>1</v>
      </c>
      <c r="W43" s="269">
        <v>7</v>
      </c>
      <c r="X43" s="269">
        <v>21</v>
      </c>
      <c r="Y43" s="269">
        <v>4</v>
      </c>
      <c r="Z43" s="269">
        <v>2</v>
      </c>
      <c r="AA43" s="269">
        <v>98</v>
      </c>
      <c r="AB43" s="269">
        <v>106</v>
      </c>
      <c r="AC43" s="269">
        <v>33</v>
      </c>
      <c r="AD43" s="269">
        <v>5</v>
      </c>
      <c r="AE43" s="269">
        <v>0</v>
      </c>
      <c r="AF43" s="269">
        <v>3</v>
      </c>
      <c r="AG43" s="269">
        <v>1</v>
      </c>
      <c r="AH43" s="269">
        <v>180</v>
      </c>
      <c r="AI43" s="269">
        <v>164</v>
      </c>
      <c r="AJ43" s="269">
        <v>319</v>
      </c>
      <c r="AK43" s="269">
        <v>1</v>
      </c>
      <c r="AL43" s="269">
        <v>3</v>
      </c>
      <c r="AM43" s="269">
        <v>21</v>
      </c>
      <c r="AN43" s="269">
        <v>2</v>
      </c>
      <c r="AO43" s="269">
        <v>18705</v>
      </c>
      <c r="AP43" s="269">
        <v>464</v>
      </c>
      <c r="AQ43" s="269">
        <v>615</v>
      </c>
      <c r="AR43" s="269">
        <v>304</v>
      </c>
      <c r="AS43" s="269">
        <v>120</v>
      </c>
      <c r="AT43" s="269">
        <v>37</v>
      </c>
      <c r="AU43" s="269">
        <v>16</v>
      </c>
      <c r="AV43" s="269">
        <v>19</v>
      </c>
      <c r="AW43" s="268">
        <v>1742</v>
      </c>
      <c r="AX43" s="266">
        <v>28</v>
      </c>
      <c r="AY43" s="267">
        <f t="shared" si="0"/>
        <v>23396</v>
      </c>
      <c r="AZ43" s="266">
        <f>SUM(AO43,AW43)</f>
        <v>20447</v>
      </c>
      <c r="BA43" s="265">
        <f t="shared" si="1"/>
        <v>2949</v>
      </c>
    </row>
    <row r="44" spans="1:53" ht="51" customHeight="1">
      <c r="A44" s="264" t="s">
        <v>8</v>
      </c>
      <c r="B44" s="269">
        <v>0</v>
      </c>
      <c r="C44" s="269">
        <v>0</v>
      </c>
      <c r="D44" s="269">
        <v>0</v>
      </c>
      <c r="E44" s="269">
        <v>0</v>
      </c>
      <c r="F44" s="269">
        <v>0</v>
      </c>
      <c r="G44" s="269">
        <v>0</v>
      </c>
      <c r="H44" s="269">
        <v>2</v>
      </c>
      <c r="I44" s="269">
        <v>2</v>
      </c>
      <c r="J44" s="269">
        <v>0</v>
      </c>
      <c r="K44" s="269">
        <v>1</v>
      </c>
      <c r="L44" s="269">
        <v>26</v>
      </c>
      <c r="M44" s="269">
        <v>8</v>
      </c>
      <c r="N44" s="269">
        <v>9</v>
      </c>
      <c r="O44" s="269">
        <v>4</v>
      </c>
      <c r="P44" s="269">
        <v>0</v>
      </c>
      <c r="Q44" s="269">
        <v>0</v>
      </c>
      <c r="R44" s="269">
        <v>0</v>
      </c>
      <c r="S44" s="269">
        <v>0</v>
      </c>
      <c r="T44" s="269">
        <v>1</v>
      </c>
      <c r="U44" s="269">
        <v>2</v>
      </c>
      <c r="V44" s="269">
        <v>0</v>
      </c>
      <c r="W44" s="269">
        <v>1</v>
      </c>
      <c r="X44" s="269">
        <v>18</v>
      </c>
      <c r="Y44" s="269">
        <v>6</v>
      </c>
      <c r="Z44" s="269">
        <v>0</v>
      </c>
      <c r="AA44" s="269">
        <v>1</v>
      </c>
      <c r="AB44" s="269">
        <v>7</v>
      </c>
      <c r="AC44" s="269">
        <v>75</v>
      </c>
      <c r="AD44" s="269">
        <v>19</v>
      </c>
      <c r="AE44" s="269">
        <v>0</v>
      </c>
      <c r="AF44" s="269">
        <v>0</v>
      </c>
      <c r="AG44" s="269">
        <v>14</v>
      </c>
      <c r="AH44" s="269">
        <v>6</v>
      </c>
      <c r="AI44" s="269">
        <v>479</v>
      </c>
      <c r="AJ44" s="269">
        <v>241</v>
      </c>
      <c r="AK44" s="269">
        <v>0</v>
      </c>
      <c r="AL44" s="269">
        <v>0</v>
      </c>
      <c r="AM44" s="269">
        <v>64</v>
      </c>
      <c r="AN44" s="269">
        <v>0</v>
      </c>
      <c r="AO44" s="269">
        <v>844</v>
      </c>
      <c r="AP44" s="269">
        <v>1884</v>
      </c>
      <c r="AQ44" s="269">
        <v>200</v>
      </c>
      <c r="AR44" s="269">
        <v>66</v>
      </c>
      <c r="AS44" s="269">
        <v>23</v>
      </c>
      <c r="AT44" s="269">
        <v>8</v>
      </c>
      <c r="AU44" s="269">
        <v>5</v>
      </c>
      <c r="AV44" s="269">
        <v>0</v>
      </c>
      <c r="AW44" s="268">
        <v>908</v>
      </c>
      <c r="AX44" s="266">
        <v>0</v>
      </c>
      <c r="AY44" s="267">
        <f t="shared" si="0"/>
        <v>4924</v>
      </c>
      <c r="AZ44" s="266">
        <f>SUM(AP44,AW44)</f>
        <v>2792</v>
      </c>
      <c r="BA44" s="265">
        <f t="shared" si="1"/>
        <v>2132</v>
      </c>
    </row>
    <row r="45" spans="1:53" ht="51" customHeight="1">
      <c r="A45" s="264" t="s">
        <v>7</v>
      </c>
      <c r="B45" s="269">
        <v>0</v>
      </c>
      <c r="C45" s="269">
        <v>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  <c r="N45" s="269">
        <v>311</v>
      </c>
      <c r="O45" s="269">
        <v>0</v>
      </c>
      <c r="P45" s="269">
        <v>0</v>
      </c>
      <c r="Q45" s="269">
        <v>0</v>
      </c>
      <c r="R45" s="269">
        <v>0</v>
      </c>
      <c r="S45" s="269">
        <v>0</v>
      </c>
      <c r="T45" s="269">
        <v>0</v>
      </c>
      <c r="U45" s="269">
        <v>0</v>
      </c>
      <c r="V45" s="269">
        <v>0</v>
      </c>
      <c r="W45" s="269">
        <v>0</v>
      </c>
      <c r="X45" s="269">
        <v>129</v>
      </c>
      <c r="Y45" s="269">
        <v>0</v>
      </c>
      <c r="Z45" s="269">
        <v>0</v>
      </c>
      <c r="AA45" s="269">
        <v>0</v>
      </c>
      <c r="AB45" s="269">
        <v>299</v>
      </c>
      <c r="AC45" s="269">
        <v>0</v>
      </c>
      <c r="AD45" s="269">
        <v>0</v>
      </c>
      <c r="AE45" s="269">
        <v>0</v>
      </c>
      <c r="AF45" s="269">
        <v>0</v>
      </c>
      <c r="AG45" s="269">
        <v>0</v>
      </c>
      <c r="AH45" s="269">
        <v>0</v>
      </c>
      <c r="AI45" s="269">
        <v>42</v>
      </c>
      <c r="AJ45" s="269">
        <v>0</v>
      </c>
      <c r="AK45" s="269">
        <v>0</v>
      </c>
      <c r="AL45" s="269">
        <v>0</v>
      </c>
      <c r="AM45" s="269">
        <v>0</v>
      </c>
      <c r="AN45" s="269">
        <v>0</v>
      </c>
      <c r="AO45" s="269">
        <v>815</v>
      </c>
      <c r="AP45" s="269">
        <v>72</v>
      </c>
      <c r="AQ45" s="269">
        <v>2986</v>
      </c>
      <c r="AR45" s="269">
        <v>120</v>
      </c>
      <c r="AS45" s="269">
        <v>0</v>
      </c>
      <c r="AT45" s="269">
        <v>0</v>
      </c>
      <c r="AU45" s="269">
        <v>0</v>
      </c>
      <c r="AV45" s="269">
        <v>7</v>
      </c>
      <c r="AW45" s="268">
        <v>1941</v>
      </c>
      <c r="AX45" s="266">
        <v>0</v>
      </c>
      <c r="AY45" s="267">
        <f t="shared" si="0"/>
        <v>6722</v>
      </c>
      <c r="AZ45" s="266">
        <f>SUM(AQ45,AW45)</f>
        <v>4927</v>
      </c>
      <c r="BA45" s="265">
        <f t="shared" si="1"/>
        <v>1795</v>
      </c>
    </row>
    <row r="46" spans="1:53" ht="51" customHeight="1">
      <c r="A46" s="264" t="s">
        <v>6</v>
      </c>
      <c r="B46" s="269">
        <v>0</v>
      </c>
      <c r="C46" s="269">
        <v>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35</v>
      </c>
      <c r="M46" s="269">
        <v>2</v>
      </c>
      <c r="N46" s="269">
        <v>34</v>
      </c>
      <c r="O46" s="269">
        <v>5</v>
      </c>
      <c r="P46" s="269">
        <v>0</v>
      </c>
      <c r="Q46" s="269">
        <v>2</v>
      </c>
      <c r="R46" s="269">
        <v>0</v>
      </c>
      <c r="S46" s="269">
        <v>0</v>
      </c>
      <c r="T46" s="269">
        <v>1</v>
      </c>
      <c r="U46" s="269">
        <v>0</v>
      </c>
      <c r="V46" s="269">
        <v>1</v>
      </c>
      <c r="W46" s="269">
        <v>1</v>
      </c>
      <c r="X46" s="269">
        <v>6</v>
      </c>
      <c r="Y46" s="269">
        <v>1</v>
      </c>
      <c r="Z46" s="269">
        <v>1</v>
      </c>
      <c r="AA46" s="269">
        <v>2</v>
      </c>
      <c r="AB46" s="269">
        <v>124</v>
      </c>
      <c r="AC46" s="269">
        <v>4</v>
      </c>
      <c r="AD46" s="269">
        <v>1</v>
      </c>
      <c r="AE46" s="269">
        <v>0</v>
      </c>
      <c r="AF46" s="269">
        <v>0</v>
      </c>
      <c r="AG46" s="269">
        <v>0</v>
      </c>
      <c r="AH46" s="269">
        <v>2</v>
      </c>
      <c r="AI46" s="269">
        <v>2</v>
      </c>
      <c r="AJ46" s="269">
        <v>1</v>
      </c>
      <c r="AK46" s="269">
        <v>0</v>
      </c>
      <c r="AL46" s="269">
        <v>0</v>
      </c>
      <c r="AM46" s="269">
        <v>0</v>
      </c>
      <c r="AN46" s="269">
        <v>0</v>
      </c>
      <c r="AO46" s="269">
        <v>1376</v>
      </c>
      <c r="AP46" s="269">
        <v>97</v>
      </c>
      <c r="AQ46" s="269">
        <v>357</v>
      </c>
      <c r="AR46" s="269">
        <v>5982</v>
      </c>
      <c r="AS46" s="269">
        <v>25</v>
      </c>
      <c r="AT46" s="269">
        <v>77</v>
      </c>
      <c r="AU46" s="269">
        <v>55</v>
      </c>
      <c r="AV46" s="269">
        <v>52</v>
      </c>
      <c r="AW46" s="268">
        <v>462</v>
      </c>
      <c r="AX46" s="266">
        <v>246</v>
      </c>
      <c r="AY46" s="267">
        <f t="shared" si="0"/>
        <v>8954</v>
      </c>
      <c r="AZ46" s="266">
        <f>SUM(AR46,AW46)</f>
        <v>6444</v>
      </c>
      <c r="BA46" s="265">
        <f t="shared" si="1"/>
        <v>2510</v>
      </c>
    </row>
    <row r="47" spans="1:53" ht="51" customHeight="1">
      <c r="A47" s="264" t="s">
        <v>5</v>
      </c>
      <c r="B47" s="269">
        <v>13</v>
      </c>
      <c r="C47" s="269">
        <v>0</v>
      </c>
      <c r="D47" s="269">
        <v>0</v>
      </c>
      <c r="E47" s="269">
        <v>0</v>
      </c>
      <c r="F47" s="269">
        <v>0</v>
      </c>
      <c r="G47" s="269">
        <v>0</v>
      </c>
      <c r="H47" s="269">
        <v>0</v>
      </c>
      <c r="I47" s="269">
        <v>0</v>
      </c>
      <c r="J47" s="269">
        <v>1</v>
      </c>
      <c r="K47" s="269">
        <v>0</v>
      </c>
      <c r="L47" s="269">
        <v>0</v>
      </c>
      <c r="M47" s="269">
        <v>306</v>
      </c>
      <c r="N47" s="269">
        <v>1929</v>
      </c>
      <c r="O47" s="269">
        <v>0</v>
      </c>
      <c r="P47" s="269">
        <v>1</v>
      </c>
      <c r="Q47" s="269">
        <v>0</v>
      </c>
      <c r="R47" s="269">
        <v>13</v>
      </c>
      <c r="S47" s="269">
        <v>0</v>
      </c>
      <c r="T47" s="269">
        <v>0</v>
      </c>
      <c r="U47" s="269">
        <v>0</v>
      </c>
      <c r="V47" s="269">
        <v>0</v>
      </c>
      <c r="W47" s="269">
        <v>0</v>
      </c>
      <c r="X47" s="269">
        <v>14</v>
      </c>
      <c r="Y47" s="269">
        <v>0</v>
      </c>
      <c r="Z47" s="269">
        <v>0</v>
      </c>
      <c r="AA47" s="269">
        <v>1</v>
      </c>
      <c r="AB47" s="269">
        <v>1396</v>
      </c>
      <c r="AC47" s="269">
        <v>13</v>
      </c>
      <c r="AD47" s="269">
        <v>0</v>
      </c>
      <c r="AE47" s="269">
        <v>0</v>
      </c>
      <c r="AF47" s="269">
        <v>0</v>
      </c>
      <c r="AG47" s="269">
        <v>350</v>
      </c>
      <c r="AH47" s="269">
        <v>1</v>
      </c>
      <c r="AI47" s="269">
        <v>766</v>
      </c>
      <c r="AJ47" s="269">
        <v>1290</v>
      </c>
      <c r="AK47" s="269">
        <v>0</v>
      </c>
      <c r="AL47" s="269">
        <v>0</v>
      </c>
      <c r="AM47" s="269">
        <v>945</v>
      </c>
      <c r="AN47" s="269">
        <v>0</v>
      </c>
      <c r="AO47" s="269">
        <v>5472</v>
      </c>
      <c r="AP47" s="269">
        <v>1363</v>
      </c>
      <c r="AQ47" s="269">
        <v>1421</v>
      </c>
      <c r="AR47" s="269">
        <v>1959</v>
      </c>
      <c r="AS47" s="269">
        <v>6819</v>
      </c>
      <c r="AT47" s="269">
        <v>3005</v>
      </c>
      <c r="AU47" s="269">
        <v>3121</v>
      </c>
      <c r="AV47" s="269">
        <v>232</v>
      </c>
      <c r="AW47" s="268">
        <v>2096</v>
      </c>
      <c r="AX47" s="266">
        <v>0</v>
      </c>
      <c r="AY47" s="267">
        <f t="shared" si="0"/>
        <v>32527</v>
      </c>
      <c r="AZ47" s="266">
        <f>SUM(AS47,AW47)</f>
        <v>8915</v>
      </c>
      <c r="BA47" s="265">
        <f t="shared" si="1"/>
        <v>23612</v>
      </c>
    </row>
    <row r="48" spans="1:53" ht="51" customHeight="1">
      <c r="A48" s="264" t="s">
        <v>4</v>
      </c>
      <c r="B48" s="269">
        <v>0</v>
      </c>
      <c r="C48" s="269">
        <v>0</v>
      </c>
      <c r="D48" s="269">
        <v>0</v>
      </c>
      <c r="E48" s="269">
        <v>1</v>
      </c>
      <c r="F48" s="269">
        <v>0</v>
      </c>
      <c r="G48" s="269">
        <v>0</v>
      </c>
      <c r="H48" s="269">
        <v>0</v>
      </c>
      <c r="I48" s="269">
        <v>0</v>
      </c>
      <c r="J48" s="269">
        <v>0</v>
      </c>
      <c r="K48" s="269">
        <v>0</v>
      </c>
      <c r="L48" s="269">
        <v>1</v>
      </c>
      <c r="M48" s="269">
        <v>1</v>
      </c>
      <c r="N48" s="269">
        <v>11</v>
      </c>
      <c r="O48" s="269">
        <v>3</v>
      </c>
      <c r="P48" s="269">
        <v>0</v>
      </c>
      <c r="Q48" s="269">
        <v>0</v>
      </c>
      <c r="R48" s="269">
        <v>0</v>
      </c>
      <c r="S48" s="269">
        <v>0</v>
      </c>
      <c r="T48" s="269">
        <v>0</v>
      </c>
      <c r="U48" s="269">
        <v>0</v>
      </c>
      <c r="V48" s="269">
        <v>0</v>
      </c>
      <c r="W48" s="269">
        <v>0</v>
      </c>
      <c r="X48" s="269">
        <v>7</v>
      </c>
      <c r="Y48" s="269">
        <v>0</v>
      </c>
      <c r="Z48" s="269">
        <v>1</v>
      </c>
      <c r="AA48" s="269">
        <v>7</v>
      </c>
      <c r="AB48" s="269">
        <v>68</v>
      </c>
      <c r="AC48" s="269">
        <v>4</v>
      </c>
      <c r="AD48" s="269">
        <v>0</v>
      </c>
      <c r="AE48" s="269">
        <v>0</v>
      </c>
      <c r="AF48" s="269">
        <v>0</v>
      </c>
      <c r="AG48" s="269">
        <v>0</v>
      </c>
      <c r="AH48" s="269">
        <v>0</v>
      </c>
      <c r="AI48" s="269">
        <v>1</v>
      </c>
      <c r="AJ48" s="269">
        <v>0</v>
      </c>
      <c r="AK48" s="269">
        <v>0</v>
      </c>
      <c r="AL48" s="269">
        <v>153</v>
      </c>
      <c r="AM48" s="269">
        <v>1</v>
      </c>
      <c r="AN48" s="269">
        <v>0</v>
      </c>
      <c r="AO48" s="269">
        <v>1038</v>
      </c>
      <c r="AP48" s="269">
        <v>0</v>
      </c>
      <c r="AQ48" s="269">
        <v>1</v>
      </c>
      <c r="AR48" s="269">
        <v>332</v>
      </c>
      <c r="AS48" s="269">
        <v>0</v>
      </c>
      <c r="AT48" s="269">
        <v>2410</v>
      </c>
      <c r="AU48" s="269">
        <v>625</v>
      </c>
      <c r="AV48" s="269">
        <v>0</v>
      </c>
      <c r="AW48" s="268">
        <v>749</v>
      </c>
      <c r="AX48" s="266">
        <v>0</v>
      </c>
      <c r="AY48" s="267">
        <f t="shared" si="0"/>
        <v>5414</v>
      </c>
      <c r="AZ48" s="266">
        <f>SUM(AT48,AW48)</f>
        <v>3159</v>
      </c>
      <c r="BA48" s="265">
        <f t="shared" si="1"/>
        <v>2255</v>
      </c>
    </row>
    <row r="49" spans="1:53" ht="51" customHeight="1" thickBot="1">
      <c r="A49" s="270" t="s">
        <v>3</v>
      </c>
      <c r="B49" s="269">
        <v>1</v>
      </c>
      <c r="C49" s="269">
        <v>0</v>
      </c>
      <c r="D49" s="269">
        <v>0</v>
      </c>
      <c r="E49" s="269">
        <v>0</v>
      </c>
      <c r="F49" s="269">
        <v>0</v>
      </c>
      <c r="G49" s="269">
        <v>0</v>
      </c>
      <c r="H49" s="269">
        <v>0</v>
      </c>
      <c r="I49" s="269">
        <v>1</v>
      </c>
      <c r="J49" s="269">
        <v>0</v>
      </c>
      <c r="K49" s="269">
        <v>0</v>
      </c>
      <c r="L49" s="269">
        <v>3</v>
      </c>
      <c r="M49" s="269">
        <v>20</v>
      </c>
      <c r="N49" s="269">
        <v>31</v>
      </c>
      <c r="O49" s="269">
        <v>11</v>
      </c>
      <c r="P49" s="269">
        <v>0</v>
      </c>
      <c r="Q49" s="269">
        <v>0</v>
      </c>
      <c r="R49" s="269">
        <v>0</v>
      </c>
      <c r="S49" s="269">
        <v>1</v>
      </c>
      <c r="T49" s="269">
        <v>0</v>
      </c>
      <c r="U49" s="269">
        <v>0</v>
      </c>
      <c r="V49" s="269">
        <v>7</v>
      </c>
      <c r="W49" s="269">
        <v>3</v>
      </c>
      <c r="X49" s="269">
        <v>42</v>
      </c>
      <c r="Y49" s="269">
        <v>10</v>
      </c>
      <c r="Z49" s="269">
        <v>3</v>
      </c>
      <c r="AA49" s="269">
        <v>15</v>
      </c>
      <c r="AB49" s="269">
        <v>129</v>
      </c>
      <c r="AC49" s="269">
        <v>46</v>
      </c>
      <c r="AD49" s="269">
        <v>7</v>
      </c>
      <c r="AE49" s="269">
        <v>2</v>
      </c>
      <c r="AF49" s="269">
        <v>0</v>
      </c>
      <c r="AG49" s="269">
        <v>0</v>
      </c>
      <c r="AH49" s="269">
        <v>5</v>
      </c>
      <c r="AI49" s="269">
        <v>5</v>
      </c>
      <c r="AJ49" s="269">
        <v>4</v>
      </c>
      <c r="AK49" s="269">
        <v>1</v>
      </c>
      <c r="AL49" s="269">
        <v>1</v>
      </c>
      <c r="AM49" s="269">
        <v>1</v>
      </c>
      <c r="AN49" s="269">
        <v>1</v>
      </c>
      <c r="AO49" s="269">
        <v>72</v>
      </c>
      <c r="AP49" s="269">
        <v>6</v>
      </c>
      <c r="AQ49" s="269">
        <v>11</v>
      </c>
      <c r="AR49" s="269">
        <v>63</v>
      </c>
      <c r="AS49" s="269">
        <v>3</v>
      </c>
      <c r="AT49" s="269">
        <v>200</v>
      </c>
      <c r="AU49" s="269">
        <v>5976</v>
      </c>
      <c r="AV49" s="269">
        <v>59</v>
      </c>
      <c r="AW49" s="268">
        <v>900</v>
      </c>
      <c r="AX49" s="266">
        <v>0</v>
      </c>
      <c r="AY49" s="267">
        <f t="shared" si="0"/>
        <v>7640</v>
      </c>
      <c r="AZ49" s="266">
        <f>SUM(AU49,AW49)</f>
        <v>6876</v>
      </c>
      <c r="BA49" s="265">
        <f t="shared" si="1"/>
        <v>764</v>
      </c>
    </row>
    <row r="50" spans="1:53" ht="51" customHeight="1" thickBot="1">
      <c r="A50" s="264" t="s">
        <v>2</v>
      </c>
      <c r="B50" s="263">
        <v>0</v>
      </c>
      <c r="C50" s="263">
        <v>0</v>
      </c>
      <c r="D50" s="263">
        <v>0</v>
      </c>
      <c r="E50" s="263">
        <v>0</v>
      </c>
      <c r="F50" s="263">
        <v>0</v>
      </c>
      <c r="G50" s="263">
        <v>0</v>
      </c>
      <c r="H50" s="263">
        <v>0</v>
      </c>
      <c r="I50" s="263">
        <v>0</v>
      </c>
      <c r="J50" s="263">
        <v>0</v>
      </c>
      <c r="K50" s="263">
        <v>0</v>
      </c>
      <c r="L50" s="263">
        <v>0</v>
      </c>
      <c r="M50" s="263">
        <v>0</v>
      </c>
      <c r="N50" s="263">
        <v>0</v>
      </c>
      <c r="O50" s="263">
        <v>0</v>
      </c>
      <c r="P50" s="263">
        <v>0</v>
      </c>
      <c r="Q50" s="263">
        <v>0</v>
      </c>
      <c r="R50" s="263">
        <v>0</v>
      </c>
      <c r="S50" s="263">
        <v>0</v>
      </c>
      <c r="T50" s="263">
        <v>0</v>
      </c>
      <c r="U50" s="263">
        <v>0</v>
      </c>
      <c r="V50" s="263">
        <v>0</v>
      </c>
      <c r="W50" s="263">
        <v>0</v>
      </c>
      <c r="X50" s="263">
        <v>0</v>
      </c>
      <c r="Y50" s="263">
        <v>0</v>
      </c>
      <c r="Z50" s="263">
        <v>0</v>
      </c>
      <c r="AA50" s="263">
        <v>0</v>
      </c>
      <c r="AB50" s="263">
        <v>0</v>
      </c>
      <c r="AC50" s="263">
        <v>0</v>
      </c>
      <c r="AD50" s="263">
        <v>0</v>
      </c>
      <c r="AE50" s="263">
        <v>0</v>
      </c>
      <c r="AF50" s="263">
        <v>0</v>
      </c>
      <c r="AG50" s="263">
        <v>0</v>
      </c>
      <c r="AH50" s="263">
        <v>0</v>
      </c>
      <c r="AI50" s="263">
        <v>0</v>
      </c>
      <c r="AJ50" s="263">
        <v>0</v>
      </c>
      <c r="AK50" s="263">
        <v>0</v>
      </c>
      <c r="AL50" s="263">
        <v>0</v>
      </c>
      <c r="AM50" s="263">
        <v>0</v>
      </c>
      <c r="AN50" s="263">
        <v>0</v>
      </c>
      <c r="AO50" s="263">
        <v>0</v>
      </c>
      <c r="AP50" s="263">
        <v>0</v>
      </c>
      <c r="AQ50" s="263">
        <v>0</v>
      </c>
      <c r="AR50" s="263">
        <v>0</v>
      </c>
      <c r="AS50" s="263">
        <v>0</v>
      </c>
      <c r="AT50" s="263">
        <v>0</v>
      </c>
      <c r="AU50" s="263">
        <v>0</v>
      </c>
      <c r="AV50" s="263">
        <v>0</v>
      </c>
      <c r="AW50" s="262">
        <v>0</v>
      </c>
      <c r="AX50" s="260">
        <v>0</v>
      </c>
      <c r="AY50" s="261">
        <f t="shared" si="0"/>
        <v>0</v>
      </c>
      <c r="AZ50" s="260">
        <f>SUM(AV50,AW50)</f>
        <v>0</v>
      </c>
      <c r="BA50" s="259">
        <f t="shared" si="1"/>
        <v>0</v>
      </c>
    </row>
    <row r="51" spans="1:56" ht="60" customHeight="1">
      <c r="A51" s="258" t="s">
        <v>60</v>
      </c>
      <c r="B51" s="252">
        <f>SUM(B4:B50,AW4)</f>
        <v>29423</v>
      </c>
      <c r="C51" s="252">
        <f>SUM(C4:C50,AW5)</f>
        <v>7392</v>
      </c>
      <c r="D51" s="252">
        <f>SUM(D4:D50,AW6)</f>
        <v>5480</v>
      </c>
      <c r="E51" s="252">
        <f>SUM(E4:E50,AW7)</f>
        <v>12247</v>
      </c>
      <c r="F51" s="252">
        <f>SUM(F4:F50,AW8)</f>
        <v>5174</v>
      </c>
      <c r="G51" s="252">
        <f>SUM(G4:G50,AW9)</f>
        <v>7021</v>
      </c>
      <c r="H51" s="252">
        <f>SUM(H4:H50,AW10)</f>
        <v>8261</v>
      </c>
      <c r="I51" s="252">
        <f>SUM(I4:I50,AW11)</f>
        <v>20969</v>
      </c>
      <c r="J51" s="252">
        <f>SUM(J4:J50,AW12)</f>
        <v>16997</v>
      </c>
      <c r="K51" s="252">
        <f>SUM(K4:K50,AW13)</f>
        <v>24084</v>
      </c>
      <c r="L51" s="252">
        <f>SUM(L4:L50,AW14)</f>
        <v>45015</v>
      </c>
      <c r="M51" s="252">
        <f>SUM(M4:M50,AW15)</f>
        <v>66721</v>
      </c>
      <c r="N51" s="252">
        <f>SUM(N4:N50,AW16)</f>
        <v>67714</v>
      </c>
      <c r="O51" s="252">
        <f>SUM(O4:O50,AW17)</f>
        <v>31717</v>
      </c>
      <c r="P51" s="252">
        <f>SUM(P4:P50,AW18)</f>
        <v>3983</v>
      </c>
      <c r="Q51" s="252">
        <f>SUM(Q4:Q50,AW19)</f>
        <v>11944</v>
      </c>
      <c r="R51" s="252">
        <f>SUM(R4:R50,AW20)</f>
        <v>15742</v>
      </c>
      <c r="S51" s="252">
        <f>SUM(S4:S50,AW21)</f>
        <v>3384</v>
      </c>
      <c r="T51" s="252">
        <f>SUM(T4:T50,AW22)</f>
        <v>4415</v>
      </c>
      <c r="U51" s="252">
        <f>SUM(U4:U50,AW23)</f>
        <v>2556</v>
      </c>
      <c r="V51" s="252">
        <f>SUM(V4:V50,AW24)</f>
        <v>5424</v>
      </c>
      <c r="W51" s="252">
        <f>SUM(W4:W50,AW25)</f>
        <v>27182</v>
      </c>
      <c r="X51" s="252">
        <f>SUM(X4:X50,AW26)</f>
        <v>57512</v>
      </c>
      <c r="Y51" s="252">
        <f>SUM(Y4:Y50,AW27)</f>
        <v>16814</v>
      </c>
      <c r="Z51" s="252">
        <f>SUM(Z4:Z50,AW28)</f>
        <v>5390</v>
      </c>
      <c r="AA51" s="252">
        <f>SUM(AA4:AA50,AW29)</f>
        <v>20388</v>
      </c>
      <c r="AB51" s="252">
        <f>SUM(AB4:AB50,AW30)</f>
        <v>63375</v>
      </c>
      <c r="AC51" s="252">
        <f>SUM(AC4:AC50,AW31)</f>
        <v>27120</v>
      </c>
      <c r="AD51" s="252">
        <f>SUM(AD4:AD50,AW32)</f>
        <v>2735</v>
      </c>
      <c r="AE51" s="252">
        <f>SUM(AE4:AE50,AW33)</f>
        <v>3454</v>
      </c>
      <c r="AF51" s="252">
        <f>SUM(AF4:AF50,AW34)</f>
        <v>2447</v>
      </c>
      <c r="AG51" s="252">
        <f>SUM(AG4:AG50,AW35)</f>
        <v>3144</v>
      </c>
      <c r="AH51" s="252">
        <f>SUM(AH4:AH50,AW36)</f>
        <v>9261</v>
      </c>
      <c r="AI51" s="252">
        <f>SUM(AI4:AI50,AW37)</f>
        <v>15808</v>
      </c>
      <c r="AJ51" s="252">
        <f>SUM(AJ4:AJ50,AW38)</f>
        <v>5437</v>
      </c>
      <c r="AK51" s="252">
        <f>SUM(AK4:AK50,AW39)</f>
        <v>2902</v>
      </c>
      <c r="AL51" s="252">
        <f>SUM(AL4:AL50,AW40)</f>
        <v>13129</v>
      </c>
      <c r="AM51" s="252">
        <f>SUM(AM4:AM50,AW41)</f>
        <v>9800</v>
      </c>
      <c r="AN51" s="252">
        <f>SUM(AN4:AN50,AW42)</f>
        <v>2454</v>
      </c>
      <c r="AO51" s="252">
        <f>SUM(AO4:AO50,AW43)</f>
        <v>37191</v>
      </c>
      <c r="AP51" s="252">
        <f>SUM(AP4:AP50,AW44)</f>
        <v>7152</v>
      </c>
      <c r="AQ51" s="252">
        <f>SUM(AQ4:AQ50,AW45)</f>
        <v>10066</v>
      </c>
      <c r="AR51" s="252">
        <f>SUM(AR4:AR50,AW46)</f>
        <v>10611</v>
      </c>
      <c r="AS51" s="252">
        <f>SUM(AS4:AS50,AW47)</f>
        <v>9581</v>
      </c>
      <c r="AT51" s="252">
        <f>SUM(AT4:AT50,AW48)</f>
        <v>7277</v>
      </c>
      <c r="AU51" s="252">
        <f>SUM(AU4:AU50,AW49)</f>
        <v>12109</v>
      </c>
      <c r="AV51" s="252">
        <f>SUM(AV4:AV50,AW50)</f>
        <v>2627</v>
      </c>
      <c r="AW51" s="257">
        <f>SUM(AW4:AW50)</f>
        <v>93485</v>
      </c>
      <c r="AX51" s="248">
        <f>SUM(AX4:AX50)</f>
        <v>12734</v>
      </c>
      <c r="AY51" s="256">
        <f>SUM(AY4:AY50)</f>
        <v>793363</v>
      </c>
      <c r="AZ51" s="255" t="s">
        <v>57</v>
      </c>
      <c r="BA51" s="254" t="s">
        <v>57</v>
      </c>
      <c r="BD51" s="234"/>
    </row>
    <row r="52" spans="1:56" ht="60" customHeight="1">
      <c r="A52" s="253" t="s">
        <v>59</v>
      </c>
      <c r="B52" s="252">
        <f>SUM(B4,AW4)</f>
        <v>20093</v>
      </c>
      <c r="C52" s="252">
        <f>SUM(C5,AW5)</f>
        <v>5412</v>
      </c>
      <c r="D52" s="252">
        <f>SUM(D6,AW6)</f>
        <v>1320</v>
      </c>
      <c r="E52" s="252">
        <f>SUM(E7,AW7)</f>
        <v>2684</v>
      </c>
      <c r="F52" s="252">
        <f>SUM(F8,AW8)</f>
        <v>2751</v>
      </c>
      <c r="G52" s="252">
        <f>SUM(G9,AW9)</f>
        <v>3783</v>
      </c>
      <c r="H52" s="252">
        <f>SUM(H10,AW10)</f>
        <v>2618</v>
      </c>
      <c r="I52" s="252">
        <f>SUM(I11,AW11)</f>
        <v>2429</v>
      </c>
      <c r="J52" s="252">
        <f>SUM(J12,AW12)</f>
        <v>1260</v>
      </c>
      <c r="K52" s="252">
        <f>SUM(K13,AW13)</f>
        <v>12598</v>
      </c>
      <c r="L52" s="252">
        <f>SUM(L14,AW14)</f>
        <v>2194</v>
      </c>
      <c r="M52" s="252">
        <f>SUM(M15,AW15)</f>
        <v>64329</v>
      </c>
      <c r="N52" s="252">
        <f>SUM(N16,AW16)</f>
        <v>449</v>
      </c>
      <c r="O52" s="252">
        <f>SUM(O17,AW17)</f>
        <v>183</v>
      </c>
      <c r="P52" s="252">
        <f>SUM(P18,AW18)</f>
        <v>1279</v>
      </c>
      <c r="Q52" s="252">
        <f>SUM(Q19,AW19)</f>
        <v>1994</v>
      </c>
      <c r="R52" s="252">
        <f>SUM(R20,AW20)</f>
        <v>7457</v>
      </c>
      <c r="S52" s="252">
        <f>SUM(S21,AW21)</f>
        <v>1572</v>
      </c>
      <c r="T52" s="252">
        <f>SUM(T22,AW22)</f>
        <v>2647</v>
      </c>
      <c r="U52" s="252">
        <f>SUM(U23,AW23)</f>
        <v>1403</v>
      </c>
      <c r="V52" s="252">
        <f>SUM(V24,AW24)</f>
        <v>1097</v>
      </c>
      <c r="W52" s="252">
        <f>SUM(W25,AW25)</f>
        <v>4500</v>
      </c>
      <c r="X52" s="252">
        <f>SUM(X26,AW26)</f>
        <v>31534</v>
      </c>
      <c r="Y52" s="252">
        <f>SUM(Y27,AW27)</f>
        <v>9500</v>
      </c>
      <c r="Z52" s="252">
        <f>SUM(Z28,AW28)</f>
        <v>592</v>
      </c>
      <c r="AA52" s="252">
        <f>SUM(AA29,AW29)</f>
        <v>499</v>
      </c>
      <c r="AB52" s="252">
        <f>SUM(AB30,AW30)</f>
        <v>15474</v>
      </c>
      <c r="AC52" s="252">
        <f>SUM(AC31,AW31)</f>
        <v>20347</v>
      </c>
      <c r="AD52" s="252">
        <f>SUM(AD32,AW32)</f>
        <v>756</v>
      </c>
      <c r="AE52" s="252">
        <f>SUM(AE33,AW33)</f>
        <v>363</v>
      </c>
      <c r="AF52" s="252">
        <f>SUM(AF34,AW34)</f>
        <v>710</v>
      </c>
      <c r="AG52" s="252">
        <f>SUM(AG35,AW35)</f>
        <v>2334</v>
      </c>
      <c r="AH52" s="252">
        <f>SUM(AH36,AW36)</f>
        <v>3252</v>
      </c>
      <c r="AI52" s="252">
        <f>SUM(AI37,AW37)</f>
        <v>3171</v>
      </c>
      <c r="AJ52" s="252">
        <f>SUM(AJ38,AW38)</f>
        <v>2313</v>
      </c>
      <c r="AK52" s="252">
        <f>SUM(AK39,AW39)</f>
        <v>855</v>
      </c>
      <c r="AL52" s="252">
        <f>SUM(AL40,AW40)</f>
        <v>9685</v>
      </c>
      <c r="AM52" s="252">
        <f>SUM(AM41,AW41)</f>
        <v>1361</v>
      </c>
      <c r="AN52" s="252">
        <f>SUM(AN42,AW42)</f>
        <v>554</v>
      </c>
      <c r="AO52" s="252">
        <f>SUM(AO43,AW43)</f>
        <v>20447</v>
      </c>
      <c r="AP52" s="252">
        <f>SUM(AP44,AW44)</f>
        <v>2792</v>
      </c>
      <c r="AQ52" s="252">
        <f>SUM(AQ45,AW45)</f>
        <v>4927</v>
      </c>
      <c r="AR52" s="252">
        <f>SUM(AR46,AW46)</f>
        <v>6444</v>
      </c>
      <c r="AS52" s="252">
        <f>SUM(AS47,AW47)</f>
        <v>8915</v>
      </c>
      <c r="AT52" s="252">
        <f>SUM(AT48,AW48)</f>
        <v>3159</v>
      </c>
      <c r="AU52" s="252">
        <f>SUM(AU49,AW49)</f>
        <v>6876</v>
      </c>
      <c r="AV52" s="252">
        <f>SUM(AV50,AW50)</f>
        <v>0</v>
      </c>
      <c r="AW52" s="251"/>
      <c r="AX52" s="250"/>
      <c r="AY52" s="249" t="s">
        <v>57</v>
      </c>
      <c r="AZ52" s="248">
        <f>SUM(AZ4:AZ50)</f>
        <v>300912</v>
      </c>
      <c r="BA52" s="247" t="s">
        <v>57</v>
      </c>
      <c r="BD52" s="234"/>
    </row>
    <row r="53" spans="1:56" ht="60" customHeight="1" thickBot="1">
      <c r="A53" s="246" t="s">
        <v>58</v>
      </c>
      <c r="B53" s="245">
        <f aca="true" t="shared" si="2" ref="B53:AV53">SUM(B51-B52)</f>
        <v>9330</v>
      </c>
      <c r="C53" s="245">
        <f t="shared" si="2"/>
        <v>1980</v>
      </c>
      <c r="D53" s="245">
        <f t="shared" si="2"/>
        <v>4160</v>
      </c>
      <c r="E53" s="245">
        <f t="shared" si="2"/>
        <v>9563</v>
      </c>
      <c r="F53" s="245">
        <f t="shared" si="2"/>
        <v>2423</v>
      </c>
      <c r="G53" s="245">
        <f t="shared" si="2"/>
        <v>3238</v>
      </c>
      <c r="H53" s="245">
        <f t="shared" si="2"/>
        <v>5643</v>
      </c>
      <c r="I53" s="245">
        <f t="shared" si="2"/>
        <v>18540</v>
      </c>
      <c r="J53" s="245">
        <f t="shared" si="2"/>
        <v>15737</v>
      </c>
      <c r="K53" s="245">
        <f t="shared" si="2"/>
        <v>11486</v>
      </c>
      <c r="L53" s="245">
        <f t="shared" si="2"/>
        <v>42821</v>
      </c>
      <c r="M53" s="245">
        <f t="shared" si="2"/>
        <v>2392</v>
      </c>
      <c r="N53" s="245">
        <f t="shared" si="2"/>
        <v>67265</v>
      </c>
      <c r="O53" s="245">
        <f t="shared" si="2"/>
        <v>31534</v>
      </c>
      <c r="P53" s="245">
        <f t="shared" si="2"/>
        <v>2704</v>
      </c>
      <c r="Q53" s="245">
        <f t="shared" si="2"/>
        <v>9950</v>
      </c>
      <c r="R53" s="245">
        <f t="shared" si="2"/>
        <v>8285</v>
      </c>
      <c r="S53" s="245">
        <f t="shared" si="2"/>
        <v>1812</v>
      </c>
      <c r="T53" s="245">
        <f t="shared" si="2"/>
        <v>1768</v>
      </c>
      <c r="U53" s="245">
        <f t="shared" si="2"/>
        <v>1153</v>
      </c>
      <c r="V53" s="245">
        <f t="shared" si="2"/>
        <v>4327</v>
      </c>
      <c r="W53" s="245">
        <f t="shared" si="2"/>
        <v>22682</v>
      </c>
      <c r="X53" s="245">
        <f t="shared" si="2"/>
        <v>25978</v>
      </c>
      <c r="Y53" s="245">
        <f t="shared" si="2"/>
        <v>7314</v>
      </c>
      <c r="Z53" s="245">
        <f t="shared" si="2"/>
        <v>4798</v>
      </c>
      <c r="AA53" s="245">
        <f t="shared" si="2"/>
        <v>19889</v>
      </c>
      <c r="AB53" s="245">
        <f t="shared" si="2"/>
        <v>47901</v>
      </c>
      <c r="AC53" s="245">
        <f t="shared" si="2"/>
        <v>6773</v>
      </c>
      <c r="AD53" s="245">
        <f t="shared" si="2"/>
        <v>1979</v>
      </c>
      <c r="AE53" s="245">
        <f t="shared" si="2"/>
        <v>3091</v>
      </c>
      <c r="AF53" s="245">
        <f t="shared" si="2"/>
        <v>1737</v>
      </c>
      <c r="AG53" s="245">
        <f t="shared" si="2"/>
        <v>810</v>
      </c>
      <c r="AH53" s="245">
        <f t="shared" si="2"/>
        <v>6009</v>
      </c>
      <c r="AI53" s="245">
        <f t="shared" si="2"/>
        <v>12637</v>
      </c>
      <c r="AJ53" s="245">
        <f t="shared" si="2"/>
        <v>3124</v>
      </c>
      <c r="AK53" s="245">
        <f t="shared" si="2"/>
        <v>2047</v>
      </c>
      <c r="AL53" s="245">
        <f t="shared" si="2"/>
        <v>3444</v>
      </c>
      <c r="AM53" s="245">
        <f t="shared" si="2"/>
        <v>8439</v>
      </c>
      <c r="AN53" s="245">
        <f t="shared" si="2"/>
        <v>1900</v>
      </c>
      <c r="AO53" s="245">
        <f t="shared" si="2"/>
        <v>16744</v>
      </c>
      <c r="AP53" s="245">
        <f t="shared" si="2"/>
        <v>4360</v>
      </c>
      <c r="AQ53" s="245">
        <f t="shared" si="2"/>
        <v>5139</v>
      </c>
      <c r="AR53" s="245">
        <f t="shared" si="2"/>
        <v>4167</v>
      </c>
      <c r="AS53" s="245">
        <f t="shared" si="2"/>
        <v>666</v>
      </c>
      <c r="AT53" s="245">
        <f t="shared" si="2"/>
        <v>4118</v>
      </c>
      <c r="AU53" s="245">
        <f t="shared" si="2"/>
        <v>5233</v>
      </c>
      <c r="AV53" s="245">
        <f t="shared" si="2"/>
        <v>2627</v>
      </c>
      <c r="AW53" s="244"/>
      <c r="AX53" s="243">
        <f>SUM(AX51-AX52)</f>
        <v>12734</v>
      </c>
      <c r="AY53" s="242"/>
      <c r="AZ53" s="241" t="s">
        <v>57</v>
      </c>
      <c r="BA53" s="240">
        <f>SUM(BA4:BA52)</f>
        <v>492451</v>
      </c>
      <c r="BD53" s="234"/>
    </row>
    <row r="54" spans="52:53" ht="24.75" thickTop="1">
      <c r="AZ54" s="239"/>
      <c r="BA54" s="239"/>
    </row>
    <row r="55" spans="1:5" ht="29.25" customHeight="1">
      <c r="A55" s="238"/>
      <c r="B55" s="237"/>
      <c r="E55" s="236" t="s">
        <v>57</v>
      </c>
    </row>
    <row r="56" spans="1:53" ht="42">
      <c r="A56" s="235" t="s">
        <v>56</v>
      </c>
      <c r="B56" s="724" t="s">
        <v>55</v>
      </c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AY56" s="234"/>
      <c r="AZ56" s="234"/>
      <c r="BA56" s="234"/>
    </row>
    <row r="57" spans="2:24" ht="42">
      <c r="B57" s="724" t="s">
        <v>54</v>
      </c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</row>
    <row r="58" ht="42">
      <c r="B58" s="233"/>
    </row>
  </sheetData>
  <sheetProtection/>
  <mergeCells count="3">
    <mergeCell ref="A1:AA1"/>
    <mergeCell ref="B56:V56"/>
    <mergeCell ref="B57:X57"/>
  </mergeCells>
  <printOptions/>
  <pageMargins left="0.78" right="0.55" top="0.64" bottom="0.52" header="0.5" footer="0.5"/>
  <pageSetup fitToHeight="1" fitToWidth="1" horizontalDpi="600" verticalDpi="600" orientation="landscape" paperSize="8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S1"/>
    </sheetView>
  </sheetViews>
  <sheetFormatPr defaultColWidth="9.140625" defaultRowHeight="15"/>
  <cols>
    <col min="1" max="1" width="4.57421875" style="295" customWidth="1"/>
    <col min="2" max="2" width="2.7109375" style="295" customWidth="1"/>
    <col min="3" max="3" width="5.28125" style="295" customWidth="1"/>
    <col min="4" max="4" width="9.8515625" style="295" customWidth="1"/>
    <col min="5" max="30" width="7.7109375" style="295" customWidth="1"/>
    <col min="31" max="16384" width="9.00390625" style="295" customWidth="1"/>
  </cols>
  <sheetData>
    <row r="1" spans="1:29" ht="21">
      <c r="A1" s="727" t="s">
        <v>334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374"/>
      <c r="U1" s="374"/>
      <c r="V1" s="374"/>
      <c r="W1" s="374"/>
      <c r="X1" s="374"/>
      <c r="Y1" s="374"/>
      <c r="Z1" s="374"/>
      <c r="AA1" s="374"/>
      <c r="AB1" s="374"/>
      <c r="AC1" s="374"/>
    </row>
    <row r="2" spans="1:30" ht="12.75" thickBot="1">
      <c r="A2" s="295" t="s">
        <v>333</v>
      </c>
      <c r="AD2" s="373" t="s">
        <v>271</v>
      </c>
    </row>
    <row r="3" spans="1:30" ht="12.75" customHeight="1">
      <c r="A3" s="733" t="s">
        <v>212</v>
      </c>
      <c r="B3" s="734"/>
      <c r="C3" s="702"/>
      <c r="D3" s="694" t="s">
        <v>270</v>
      </c>
      <c r="E3" s="730" t="s">
        <v>332</v>
      </c>
      <c r="F3" s="731"/>
      <c r="G3" s="731"/>
      <c r="H3" s="732"/>
      <c r="I3" s="730" t="s">
        <v>331</v>
      </c>
      <c r="J3" s="731"/>
      <c r="K3" s="731"/>
      <c r="L3" s="731"/>
      <c r="M3" s="732"/>
      <c r="N3" s="730" t="s">
        <v>330</v>
      </c>
      <c r="O3" s="731"/>
      <c r="P3" s="731"/>
      <c r="Q3" s="731"/>
      <c r="R3" s="731"/>
      <c r="S3" s="732"/>
      <c r="T3" s="730" t="s">
        <v>329</v>
      </c>
      <c r="U3" s="731"/>
      <c r="V3" s="731"/>
      <c r="W3" s="731"/>
      <c r="X3" s="731"/>
      <c r="Y3" s="731"/>
      <c r="Z3" s="731"/>
      <c r="AA3" s="732"/>
      <c r="AB3" s="728" t="s">
        <v>328</v>
      </c>
      <c r="AC3" s="728" t="s">
        <v>316</v>
      </c>
      <c r="AD3" s="725" t="s">
        <v>327</v>
      </c>
    </row>
    <row r="4" spans="1:30" ht="24">
      <c r="A4" s="735"/>
      <c r="B4" s="736"/>
      <c r="C4" s="704"/>
      <c r="D4" s="696"/>
      <c r="E4" s="624" t="s">
        <v>326</v>
      </c>
      <c r="F4" s="610" t="s">
        <v>325</v>
      </c>
      <c r="G4" s="610" t="s">
        <v>316</v>
      </c>
      <c r="H4" s="628" t="s">
        <v>278</v>
      </c>
      <c r="I4" s="624" t="s">
        <v>324</v>
      </c>
      <c r="J4" s="610" t="s">
        <v>320</v>
      </c>
      <c r="K4" s="626" t="s">
        <v>319</v>
      </c>
      <c r="L4" s="610" t="s">
        <v>316</v>
      </c>
      <c r="M4" s="625" t="s">
        <v>278</v>
      </c>
      <c r="N4" s="624" t="s">
        <v>320</v>
      </c>
      <c r="O4" s="610" t="s">
        <v>319</v>
      </c>
      <c r="P4" s="627" t="s">
        <v>323</v>
      </c>
      <c r="Q4" s="626" t="s">
        <v>318</v>
      </c>
      <c r="R4" s="610" t="s">
        <v>316</v>
      </c>
      <c r="S4" s="625" t="s">
        <v>278</v>
      </c>
      <c r="T4" s="624" t="s">
        <v>322</v>
      </c>
      <c r="U4" s="610" t="s">
        <v>321</v>
      </c>
      <c r="V4" s="610" t="s">
        <v>320</v>
      </c>
      <c r="W4" s="623" t="s">
        <v>319</v>
      </c>
      <c r="X4" s="622" t="s">
        <v>318</v>
      </c>
      <c r="Y4" s="621" t="s">
        <v>317</v>
      </c>
      <c r="Z4" s="372" t="s">
        <v>316</v>
      </c>
      <c r="AA4" s="371" t="s">
        <v>278</v>
      </c>
      <c r="AB4" s="729"/>
      <c r="AC4" s="729"/>
      <c r="AD4" s="726"/>
    </row>
    <row r="5" spans="1:30" ht="12.75" customHeight="1">
      <c r="A5" s="369" t="s">
        <v>206</v>
      </c>
      <c r="B5" s="303">
        <v>52</v>
      </c>
      <c r="C5" s="303">
        <v>1977</v>
      </c>
      <c r="D5" s="324">
        <v>1155997</v>
      </c>
      <c r="E5" s="354"/>
      <c r="F5" s="344"/>
      <c r="G5" s="344"/>
      <c r="H5" s="341">
        <v>157085</v>
      </c>
      <c r="I5" s="354">
        <v>273311</v>
      </c>
      <c r="J5" s="344">
        <v>357096</v>
      </c>
      <c r="K5" s="355"/>
      <c r="L5" s="344">
        <v>12957</v>
      </c>
      <c r="M5" s="359">
        <f>SUM(I5:L5)</f>
        <v>643364</v>
      </c>
      <c r="N5" s="354"/>
      <c r="O5" s="344"/>
      <c r="P5" s="344"/>
      <c r="Q5" s="355"/>
      <c r="R5" s="344"/>
      <c r="S5" s="359"/>
      <c r="T5" s="354"/>
      <c r="U5" s="344"/>
      <c r="V5" s="344"/>
      <c r="W5" s="355">
        <v>203398</v>
      </c>
      <c r="X5" s="353"/>
      <c r="Y5" s="344"/>
      <c r="Z5" s="344">
        <v>98881</v>
      </c>
      <c r="AA5" s="359">
        <f>SUM(T5:Z5)</f>
        <v>302279</v>
      </c>
      <c r="AB5" s="340"/>
      <c r="AC5" s="340">
        <f>D5-(H5+M5+S5+AA5+AB5)</f>
        <v>53269</v>
      </c>
      <c r="AD5" s="361"/>
    </row>
    <row r="6" spans="1:30" ht="12.75" customHeight="1">
      <c r="A6" s="339"/>
      <c r="B6" s="338"/>
      <c r="C6" s="364"/>
      <c r="D6" s="363"/>
      <c r="E6" s="367"/>
      <c r="F6" s="366"/>
      <c r="G6" s="366"/>
      <c r="H6" s="328">
        <f>H5/$D5*100</f>
        <v>13.588703084869596</v>
      </c>
      <c r="I6" s="331">
        <f>I5/$D5*100</f>
        <v>23.64288142616287</v>
      </c>
      <c r="J6" s="329">
        <f>J5/$D5*100</f>
        <v>30.89073760572043</v>
      </c>
      <c r="K6" s="330"/>
      <c r="L6" s="329">
        <f>L5/$D5*100</f>
        <v>1.1208506596470407</v>
      </c>
      <c r="M6" s="328">
        <f>M5/$D5*100</f>
        <v>55.65446969153034</v>
      </c>
      <c r="N6" s="331"/>
      <c r="O6" s="329"/>
      <c r="P6" s="329"/>
      <c r="Q6" s="330"/>
      <c r="R6" s="329"/>
      <c r="S6" s="328"/>
      <c r="T6" s="331"/>
      <c r="U6" s="329"/>
      <c r="V6" s="329"/>
      <c r="W6" s="332">
        <f>W5/$D5*100</f>
        <v>17.595028360800242</v>
      </c>
      <c r="X6" s="330"/>
      <c r="Y6" s="329"/>
      <c r="Z6" s="329">
        <f>Z5/$D5*100</f>
        <v>8.553741921475574</v>
      </c>
      <c r="AA6" s="328">
        <f>AA5/$D5*100</f>
        <v>26.14877028227582</v>
      </c>
      <c r="AB6" s="327"/>
      <c r="AC6" s="327">
        <f>AC5/$D5*100</f>
        <v>4.608056941324242</v>
      </c>
      <c r="AD6" s="360"/>
    </row>
    <row r="7" spans="1:30" ht="12.75" customHeight="1">
      <c r="A7" s="326"/>
      <c r="B7" s="302">
        <v>53</v>
      </c>
      <c r="C7" s="303">
        <v>78</v>
      </c>
      <c r="D7" s="324">
        <v>1197798</v>
      </c>
      <c r="E7" s="354"/>
      <c r="F7" s="344"/>
      <c r="G7" s="370"/>
      <c r="H7" s="341">
        <v>204937</v>
      </c>
      <c r="I7" s="354">
        <v>260182</v>
      </c>
      <c r="J7" s="344">
        <v>323343</v>
      </c>
      <c r="K7" s="355"/>
      <c r="L7" s="344">
        <v>10496</v>
      </c>
      <c r="M7" s="359">
        <f>SUM(I7:L7)</f>
        <v>594021</v>
      </c>
      <c r="N7" s="354"/>
      <c r="O7" s="344"/>
      <c r="P7" s="344"/>
      <c r="Q7" s="355"/>
      <c r="R7" s="344"/>
      <c r="S7" s="368"/>
      <c r="T7" s="354"/>
      <c r="U7" s="344"/>
      <c r="V7" s="344"/>
      <c r="W7" s="355">
        <v>228824</v>
      </c>
      <c r="X7" s="353"/>
      <c r="Y7" s="344"/>
      <c r="Z7" s="344">
        <v>45763</v>
      </c>
      <c r="AA7" s="359">
        <f>SUM(T7:Z7)</f>
        <v>274587</v>
      </c>
      <c r="AB7" s="340"/>
      <c r="AC7" s="340">
        <f>D7-(H7+M7+S7+AA7+AB7)</f>
        <v>124253</v>
      </c>
      <c r="AD7" s="361"/>
    </row>
    <row r="8" spans="1:30" ht="12.75" customHeight="1">
      <c r="A8" s="339"/>
      <c r="B8" s="338"/>
      <c r="C8" s="364"/>
      <c r="D8" s="363"/>
      <c r="E8" s="367"/>
      <c r="F8" s="366"/>
      <c r="G8" s="366"/>
      <c r="H8" s="328">
        <f>H7/$D7*100</f>
        <v>17.109479227716193</v>
      </c>
      <c r="I8" s="331">
        <f>I7/$D7*100</f>
        <v>21.7216926393265</v>
      </c>
      <c r="J8" s="329">
        <f>J7/$D7*100</f>
        <v>26.994785431266372</v>
      </c>
      <c r="K8" s="330"/>
      <c r="L8" s="329">
        <f>L7/$D7*100</f>
        <v>0.876274630613843</v>
      </c>
      <c r="M8" s="328">
        <f>M7/$D7*100</f>
        <v>49.59275270120671</v>
      </c>
      <c r="N8" s="331"/>
      <c r="O8" s="329"/>
      <c r="P8" s="329"/>
      <c r="Q8" s="330"/>
      <c r="R8" s="329"/>
      <c r="S8" s="328"/>
      <c r="T8" s="331"/>
      <c r="U8" s="329"/>
      <c r="V8" s="329"/>
      <c r="W8" s="332">
        <f>W7/$D7*100</f>
        <v>19.103721996530297</v>
      </c>
      <c r="X8" s="330"/>
      <c r="Y8" s="329"/>
      <c r="Z8" s="329">
        <f>Z7/$D7*100</f>
        <v>3.8205941235500473</v>
      </c>
      <c r="AA8" s="328">
        <f>AA7/$D7*100</f>
        <v>22.92431612008035</v>
      </c>
      <c r="AB8" s="327"/>
      <c r="AC8" s="327">
        <f>AC7/$D7*100</f>
        <v>10.373451950996746</v>
      </c>
      <c r="AD8" s="360"/>
    </row>
    <row r="9" spans="1:30" ht="12.75" customHeight="1">
      <c r="A9" s="326"/>
      <c r="B9" s="302">
        <v>54</v>
      </c>
      <c r="C9" s="303">
        <f>C7+1</f>
        <v>79</v>
      </c>
      <c r="D9" s="324">
        <v>1250721</v>
      </c>
      <c r="E9" s="354"/>
      <c r="F9" s="344"/>
      <c r="G9" s="370"/>
      <c r="H9" s="341">
        <v>204600</v>
      </c>
      <c r="I9" s="354">
        <v>254412</v>
      </c>
      <c r="J9" s="344">
        <v>317569</v>
      </c>
      <c r="K9" s="355"/>
      <c r="L9" s="344">
        <v>12970</v>
      </c>
      <c r="M9" s="359">
        <f>SUM(I9:L9)</f>
        <v>584951</v>
      </c>
      <c r="N9" s="354"/>
      <c r="O9" s="344"/>
      <c r="P9" s="344"/>
      <c r="Q9" s="355"/>
      <c r="R9" s="344"/>
      <c r="S9" s="368"/>
      <c r="T9" s="354"/>
      <c r="U9" s="344"/>
      <c r="V9" s="344"/>
      <c r="W9" s="355">
        <v>258280</v>
      </c>
      <c r="X9" s="353"/>
      <c r="Y9" s="344"/>
      <c r="Z9" s="344">
        <v>55692</v>
      </c>
      <c r="AA9" s="359">
        <f>SUM(T9:Z9)</f>
        <v>313972</v>
      </c>
      <c r="AB9" s="340"/>
      <c r="AC9" s="340">
        <f>D9-(H9+M9+S9+AA9+AB9)</f>
        <v>147198</v>
      </c>
      <c r="AD9" s="361"/>
    </row>
    <row r="10" spans="1:30" ht="12.75" customHeight="1">
      <c r="A10" s="339"/>
      <c r="B10" s="338"/>
      <c r="C10" s="364"/>
      <c r="D10" s="363"/>
      <c r="E10" s="367"/>
      <c r="F10" s="366"/>
      <c r="G10" s="366"/>
      <c r="H10" s="328">
        <f>H9/$D9*100</f>
        <v>16.35856438006558</v>
      </c>
      <c r="I10" s="331">
        <f>I9/$D9*100</f>
        <v>20.341227180162484</v>
      </c>
      <c r="J10" s="329">
        <f>J9/$D9*100</f>
        <v>25.390874543563275</v>
      </c>
      <c r="K10" s="330"/>
      <c r="L10" s="329">
        <f>L9/$D9*100</f>
        <v>1.0370018573286928</v>
      </c>
      <c r="M10" s="328">
        <f>M9/$D9*100</f>
        <v>46.76910358105445</v>
      </c>
      <c r="N10" s="331"/>
      <c r="O10" s="329"/>
      <c r="P10" s="329"/>
      <c r="Q10" s="330"/>
      <c r="R10" s="329"/>
      <c r="S10" s="328"/>
      <c r="T10" s="331"/>
      <c r="U10" s="329"/>
      <c r="V10" s="329"/>
      <c r="W10" s="332">
        <f>W9/$D9*100</f>
        <v>20.65048879806128</v>
      </c>
      <c r="X10" s="330"/>
      <c r="Y10" s="329"/>
      <c r="Z10" s="329">
        <f>Z9/$D9*100</f>
        <v>4.452791629787938</v>
      </c>
      <c r="AA10" s="328">
        <f>AA9/$D9*100</f>
        <v>25.103280427849217</v>
      </c>
      <c r="AB10" s="327"/>
      <c r="AC10" s="327">
        <f>AC9/$D9*100</f>
        <v>11.769051611030758</v>
      </c>
      <c r="AD10" s="360"/>
    </row>
    <row r="11" spans="1:30" ht="12.75" customHeight="1">
      <c r="A11" s="326"/>
      <c r="B11" s="302">
        <v>55</v>
      </c>
      <c r="C11" s="303">
        <f>C9+1</f>
        <v>80</v>
      </c>
      <c r="D11" s="324">
        <v>1190425</v>
      </c>
      <c r="E11" s="354"/>
      <c r="F11" s="344"/>
      <c r="G11" s="370"/>
      <c r="H11" s="341">
        <v>191469</v>
      </c>
      <c r="I11" s="354">
        <v>209511</v>
      </c>
      <c r="J11" s="344">
        <v>299316</v>
      </c>
      <c r="K11" s="355"/>
      <c r="L11" s="344">
        <v>13971</v>
      </c>
      <c r="M11" s="359">
        <f>SUM(I11:L11)</f>
        <v>522798</v>
      </c>
      <c r="N11" s="354"/>
      <c r="O11" s="344"/>
      <c r="P11" s="344"/>
      <c r="Q11" s="355"/>
      <c r="R11" s="344"/>
      <c r="S11" s="368"/>
      <c r="T11" s="354"/>
      <c r="U11" s="344"/>
      <c r="V11" s="344"/>
      <c r="W11" s="355">
        <v>270170</v>
      </c>
      <c r="X11" s="353"/>
      <c r="Y11" s="344"/>
      <c r="Z11" s="344">
        <v>57680</v>
      </c>
      <c r="AA11" s="359">
        <f>SUM(T11:Z11)</f>
        <v>327850</v>
      </c>
      <c r="AB11" s="340"/>
      <c r="AC11" s="340">
        <f>D11-(H11+M11+S11+AA11+AB11)</f>
        <v>148308</v>
      </c>
      <c r="AD11" s="361"/>
    </row>
    <row r="12" spans="1:30" ht="12.75" customHeight="1">
      <c r="A12" s="339"/>
      <c r="B12" s="338"/>
      <c r="C12" s="364"/>
      <c r="D12" s="363"/>
      <c r="E12" s="367"/>
      <c r="F12" s="366"/>
      <c r="G12" s="366"/>
      <c r="H12" s="328">
        <f>H11/$D11*100</f>
        <v>16.08408761576748</v>
      </c>
      <c r="I12" s="331">
        <f>I11/$D11*100</f>
        <v>17.59968078627381</v>
      </c>
      <c r="J12" s="329">
        <f>J11/$D11*100</f>
        <v>25.143625175882562</v>
      </c>
      <c r="K12" s="330"/>
      <c r="L12" s="329">
        <f>L11/$D11*100</f>
        <v>1.173614465422013</v>
      </c>
      <c r="M12" s="328">
        <f>M11/$D11*100</f>
        <v>43.91692042757839</v>
      </c>
      <c r="N12" s="331"/>
      <c r="O12" s="329"/>
      <c r="P12" s="329"/>
      <c r="Q12" s="330"/>
      <c r="R12" s="329"/>
      <c r="S12" s="328"/>
      <c r="T12" s="331"/>
      <c r="U12" s="329"/>
      <c r="V12" s="329"/>
      <c r="W12" s="332">
        <f>W11/$D11*100</f>
        <v>22.695255896003527</v>
      </c>
      <c r="X12" s="330"/>
      <c r="Y12" s="329"/>
      <c r="Z12" s="329">
        <f>Z11/$D11*100</f>
        <v>4.845328349119012</v>
      </c>
      <c r="AA12" s="328">
        <f>AA11/$D11*100</f>
        <v>27.54058424512254</v>
      </c>
      <c r="AB12" s="327"/>
      <c r="AC12" s="327">
        <f>AC11/$D11*100</f>
        <v>12.458407711531596</v>
      </c>
      <c r="AD12" s="360"/>
    </row>
    <row r="13" spans="1:30" ht="12.75" customHeight="1">
      <c r="A13" s="326"/>
      <c r="B13" s="302">
        <v>56</v>
      </c>
      <c r="C13" s="303">
        <f>C11+1</f>
        <v>81</v>
      </c>
      <c r="D13" s="324">
        <v>1188799</v>
      </c>
      <c r="E13" s="354"/>
      <c r="F13" s="344"/>
      <c r="G13" s="370"/>
      <c r="H13" s="341">
        <v>189534</v>
      </c>
      <c r="I13" s="354">
        <v>193253</v>
      </c>
      <c r="J13" s="344">
        <v>287288</v>
      </c>
      <c r="K13" s="355"/>
      <c r="L13" s="344">
        <v>15820</v>
      </c>
      <c r="M13" s="359">
        <f>SUM(I13:L13)</f>
        <v>496361</v>
      </c>
      <c r="N13" s="354"/>
      <c r="O13" s="344"/>
      <c r="P13" s="344"/>
      <c r="Q13" s="355"/>
      <c r="R13" s="344"/>
      <c r="S13" s="368"/>
      <c r="T13" s="354"/>
      <c r="U13" s="344"/>
      <c r="V13" s="344"/>
      <c r="W13" s="355">
        <v>290800</v>
      </c>
      <c r="X13" s="353"/>
      <c r="Y13" s="344"/>
      <c r="Z13" s="344">
        <v>62088</v>
      </c>
      <c r="AA13" s="359">
        <f>SUM(T13:Z13)</f>
        <v>352888</v>
      </c>
      <c r="AB13" s="340"/>
      <c r="AC13" s="340">
        <f>D13-(H13+M13+S13+AA13+AB13)</f>
        <v>150016</v>
      </c>
      <c r="AD13" s="361"/>
    </row>
    <row r="14" spans="1:30" ht="12.75" customHeight="1">
      <c r="A14" s="339"/>
      <c r="B14" s="338"/>
      <c r="C14" s="364"/>
      <c r="D14" s="363"/>
      <c r="E14" s="367"/>
      <c r="F14" s="366"/>
      <c r="G14" s="366"/>
      <c r="H14" s="328">
        <f>H13/$D13*100</f>
        <v>15.9433175835444</v>
      </c>
      <c r="I14" s="331">
        <f>I13/$D13*100</f>
        <v>16.256154320452826</v>
      </c>
      <c r="J14" s="329">
        <f>J13/$D13*100</f>
        <v>24.16623836325569</v>
      </c>
      <c r="K14" s="330"/>
      <c r="L14" s="329">
        <f>L13/$D13*100</f>
        <v>1.3307548206214845</v>
      </c>
      <c r="M14" s="328">
        <f>M13/$D13*100</f>
        <v>41.75314750433</v>
      </c>
      <c r="N14" s="331"/>
      <c r="O14" s="329"/>
      <c r="P14" s="329"/>
      <c r="Q14" s="330"/>
      <c r="R14" s="329"/>
      <c r="S14" s="328"/>
      <c r="T14" s="331"/>
      <c r="U14" s="329"/>
      <c r="V14" s="329"/>
      <c r="W14" s="332">
        <f>W13/$D13*100</f>
        <v>24.461662568693278</v>
      </c>
      <c r="X14" s="330"/>
      <c r="Y14" s="329"/>
      <c r="Z14" s="329">
        <f>Z13/$D13*100</f>
        <v>5.222750019136961</v>
      </c>
      <c r="AA14" s="328">
        <f>AA13/$D13*100</f>
        <v>29.684412587830238</v>
      </c>
      <c r="AB14" s="327"/>
      <c r="AC14" s="327">
        <f>AC13/$D13*100</f>
        <v>12.61912232429536</v>
      </c>
      <c r="AD14" s="360"/>
    </row>
    <row r="15" spans="1:30" ht="12.75" customHeight="1">
      <c r="A15" s="326"/>
      <c r="B15" s="302">
        <v>57</v>
      </c>
      <c r="C15" s="303">
        <f>C13+1</f>
        <v>82</v>
      </c>
      <c r="D15" s="324">
        <v>1184306</v>
      </c>
      <c r="E15" s="354"/>
      <c r="F15" s="344"/>
      <c r="G15" s="370"/>
      <c r="H15" s="341">
        <v>189871</v>
      </c>
      <c r="I15" s="354">
        <v>171013</v>
      </c>
      <c r="J15" s="344">
        <v>281137</v>
      </c>
      <c r="K15" s="355"/>
      <c r="L15" s="344">
        <v>14605</v>
      </c>
      <c r="M15" s="359">
        <f>SUM(I15:L15)</f>
        <v>466755</v>
      </c>
      <c r="N15" s="354"/>
      <c r="O15" s="344"/>
      <c r="P15" s="344"/>
      <c r="Q15" s="355"/>
      <c r="R15" s="344"/>
      <c r="S15" s="368"/>
      <c r="T15" s="354"/>
      <c r="U15" s="344"/>
      <c r="V15" s="344"/>
      <c r="W15" s="355">
        <v>301278</v>
      </c>
      <c r="X15" s="353"/>
      <c r="Y15" s="344"/>
      <c r="Z15" s="344">
        <v>67944</v>
      </c>
      <c r="AA15" s="359">
        <f>SUM(T15:Z15)</f>
        <v>369222</v>
      </c>
      <c r="AB15" s="340"/>
      <c r="AC15" s="340">
        <f>D15-(H15+M15+S15+AA15+AB15)</f>
        <v>158458</v>
      </c>
      <c r="AD15" s="361"/>
    </row>
    <row r="16" spans="1:30" ht="12.75" customHeight="1">
      <c r="A16" s="339"/>
      <c r="B16" s="338"/>
      <c r="C16" s="364"/>
      <c r="D16" s="363"/>
      <c r="E16" s="367"/>
      <c r="F16" s="366"/>
      <c r="G16" s="366"/>
      <c r="H16" s="328">
        <f>H15/$D15*100</f>
        <v>16.03225855479918</v>
      </c>
      <c r="I16" s="331">
        <f>I15/$D15*100</f>
        <v>14.439933598242346</v>
      </c>
      <c r="J16" s="329">
        <f>J15/$D15*100</f>
        <v>23.738543923614337</v>
      </c>
      <c r="K16" s="330"/>
      <c r="L16" s="329">
        <f>L15/$D15*100</f>
        <v>1.2332116868444474</v>
      </c>
      <c r="M16" s="328">
        <f>M15/$D15*100</f>
        <v>39.41168920870113</v>
      </c>
      <c r="N16" s="331"/>
      <c r="O16" s="329"/>
      <c r="P16" s="329"/>
      <c r="Q16" s="330"/>
      <c r="R16" s="329"/>
      <c r="S16" s="328"/>
      <c r="T16" s="331"/>
      <c r="U16" s="329"/>
      <c r="V16" s="329"/>
      <c r="W16" s="332">
        <f>W15/$D15*100</f>
        <v>25.43920236830684</v>
      </c>
      <c r="X16" s="330"/>
      <c r="Y16" s="329"/>
      <c r="Z16" s="329">
        <f>Z15/$D15*100</f>
        <v>5.737030801161187</v>
      </c>
      <c r="AA16" s="328">
        <f>AA15/$D15*100</f>
        <v>31.176233169468027</v>
      </c>
      <c r="AB16" s="327"/>
      <c r="AC16" s="327">
        <f>AC15/$D15*100</f>
        <v>13.379819067031661</v>
      </c>
      <c r="AD16" s="360"/>
    </row>
    <row r="17" spans="1:30" ht="12.75" customHeight="1">
      <c r="A17" s="326"/>
      <c r="B17" s="302">
        <v>58</v>
      </c>
      <c r="C17" s="303">
        <f>C15+1</f>
        <v>83</v>
      </c>
      <c r="D17" s="324">
        <v>1194699</v>
      </c>
      <c r="E17" s="354"/>
      <c r="F17" s="344"/>
      <c r="G17" s="370"/>
      <c r="H17" s="341">
        <v>185033</v>
      </c>
      <c r="I17" s="354">
        <v>156665</v>
      </c>
      <c r="J17" s="344">
        <v>280128</v>
      </c>
      <c r="K17" s="355"/>
      <c r="L17" s="344">
        <v>21130</v>
      </c>
      <c r="M17" s="359">
        <f>SUM(I17:L17)</f>
        <v>457923</v>
      </c>
      <c r="N17" s="354"/>
      <c r="O17" s="344"/>
      <c r="P17" s="344"/>
      <c r="Q17" s="355"/>
      <c r="R17" s="344"/>
      <c r="S17" s="368"/>
      <c r="T17" s="354"/>
      <c r="U17" s="344"/>
      <c r="V17" s="344"/>
      <c r="W17" s="355">
        <v>319480</v>
      </c>
      <c r="X17" s="353"/>
      <c r="Y17" s="344"/>
      <c r="Z17" s="344">
        <v>68473</v>
      </c>
      <c r="AA17" s="359">
        <f>SUM(T17:Z17)</f>
        <v>387953</v>
      </c>
      <c r="AB17" s="340"/>
      <c r="AC17" s="340">
        <f>D17-(H17+M17+S17+AA17+AB17)</f>
        <v>163790</v>
      </c>
      <c r="AD17" s="361"/>
    </row>
    <row r="18" spans="1:30" ht="12.75" customHeight="1">
      <c r="A18" s="339"/>
      <c r="B18" s="338"/>
      <c r="C18" s="364"/>
      <c r="D18" s="363"/>
      <c r="E18" s="367"/>
      <c r="F18" s="366"/>
      <c r="G18" s="366"/>
      <c r="H18" s="328">
        <f>H17/$D17*100</f>
        <v>15.48783417413089</v>
      </c>
      <c r="I18" s="331">
        <f>I17/$D17*100</f>
        <v>13.113344867619375</v>
      </c>
      <c r="J18" s="329">
        <f>J17/$D17*100</f>
        <v>23.447579683250762</v>
      </c>
      <c r="K18" s="330"/>
      <c r="L18" s="329">
        <f>L17/$D17*100</f>
        <v>1.7686463284894354</v>
      </c>
      <c r="M18" s="328">
        <f>M17/$D17*100</f>
        <v>38.32957087935957</v>
      </c>
      <c r="N18" s="331"/>
      <c r="O18" s="329"/>
      <c r="P18" s="329"/>
      <c r="Q18" s="330"/>
      <c r="R18" s="329"/>
      <c r="S18" s="328"/>
      <c r="T18" s="331"/>
      <c r="U18" s="329"/>
      <c r="V18" s="329"/>
      <c r="W18" s="332">
        <f>W17/$D17*100</f>
        <v>26.741463749446513</v>
      </c>
      <c r="X18" s="330"/>
      <c r="Y18" s="329"/>
      <c r="Z18" s="329">
        <f>Z17/$D17*100</f>
        <v>5.731401800788316</v>
      </c>
      <c r="AA18" s="328">
        <f>AA17/$D17*100</f>
        <v>32.47286555023483</v>
      </c>
      <c r="AB18" s="327"/>
      <c r="AC18" s="327">
        <f>AC17/$D17*100</f>
        <v>13.709729396274712</v>
      </c>
      <c r="AD18" s="360"/>
    </row>
    <row r="19" spans="1:30" ht="12.75" customHeight="1">
      <c r="A19" s="326"/>
      <c r="B19" s="302">
        <v>59</v>
      </c>
      <c r="C19" s="303">
        <f>C17+1</f>
        <v>84</v>
      </c>
      <c r="D19" s="324">
        <f>H19+M19+S19+AA19+AB19+AC19</f>
        <v>1201122</v>
      </c>
      <c r="E19" s="354"/>
      <c r="F19" s="344"/>
      <c r="G19" s="370"/>
      <c r="H19" s="341">
        <v>187326</v>
      </c>
      <c r="I19" s="354">
        <v>143515</v>
      </c>
      <c r="J19" s="344">
        <v>297700</v>
      </c>
      <c r="K19" s="355"/>
      <c r="L19" s="344">
        <v>15602</v>
      </c>
      <c r="M19" s="359">
        <f>SUM(I19:L19)</f>
        <v>456817</v>
      </c>
      <c r="N19" s="354"/>
      <c r="O19" s="344"/>
      <c r="P19" s="344"/>
      <c r="Q19" s="355"/>
      <c r="R19" s="344"/>
      <c r="S19" s="368"/>
      <c r="T19" s="354"/>
      <c r="U19" s="344"/>
      <c r="V19" s="344"/>
      <c r="W19" s="355">
        <v>332239</v>
      </c>
      <c r="X19" s="353"/>
      <c r="Y19" s="344"/>
      <c r="Z19" s="344">
        <v>74994</v>
      </c>
      <c r="AA19" s="359">
        <f>SUM(T19:Z19)</f>
        <v>407233</v>
      </c>
      <c r="AB19" s="340"/>
      <c r="AC19" s="340">
        <v>149746</v>
      </c>
      <c r="AD19" s="361"/>
    </row>
    <row r="20" spans="1:30" ht="12.75" customHeight="1">
      <c r="A20" s="339"/>
      <c r="B20" s="338"/>
      <c r="C20" s="364"/>
      <c r="D20" s="363"/>
      <c r="E20" s="367"/>
      <c r="F20" s="366"/>
      <c r="G20" s="366"/>
      <c r="H20" s="328">
        <f>H19/$D19*100</f>
        <v>15.595917816841254</v>
      </c>
      <c r="I20" s="331">
        <f>I19/$D19*100</f>
        <v>11.94841156851677</v>
      </c>
      <c r="J20" s="329">
        <f>J19/$D19*100</f>
        <v>24.785159209472475</v>
      </c>
      <c r="K20" s="330"/>
      <c r="L20" s="329">
        <f>L19/$D19*100</f>
        <v>1.2989521464097735</v>
      </c>
      <c r="M20" s="328">
        <f>M19/$D19*100</f>
        <v>38.03252292439902</v>
      </c>
      <c r="N20" s="331"/>
      <c r="O20" s="329"/>
      <c r="P20" s="329"/>
      <c r="Q20" s="330"/>
      <c r="R20" s="329"/>
      <c r="S20" s="328"/>
      <c r="T20" s="331"/>
      <c r="U20" s="329"/>
      <c r="V20" s="329"/>
      <c r="W20" s="332">
        <f>W19/$D19*100</f>
        <v>27.6607205596101</v>
      </c>
      <c r="X20" s="330"/>
      <c r="Y20" s="329"/>
      <c r="Z20" s="329">
        <f>Z19/$D19*100</f>
        <v>6.243662175865565</v>
      </c>
      <c r="AA20" s="328">
        <f>AA19/$D19*100</f>
        <v>33.904382735475664</v>
      </c>
      <c r="AB20" s="327"/>
      <c r="AC20" s="327">
        <f>AC19/$D19*100</f>
        <v>12.467176523284063</v>
      </c>
      <c r="AD20" s="360"/>
    </row>
    <row r="21" spans="1:30" ht="12.75" customHeight="1">
      <c r="A21" s="326"/>
      <c r="B21" s="302">
        <v>60</v>
      </c>
      <c r="C21" s="303">
        <f>C19+1</f>
        <v>85</v>
      </c>
      <c r="D21" s="324">
        <f>H21+M21+S21+AA21+AB21+AC21</f>
        <v>1186442</v>
      </c>
      <c r="E21" s="354">
        <v>141502</v>
      </c>
      <c r="F21" s="344">
        <v>11378</v>
      </c>
      <c r="G21" s="344">
        <v>17354</v>
      </c>
      <c r="H21" s="341">
        <f>SUM(E21:G21)</f>
        <v>170234</v>
      </c>
      <c r="I21" s="354">
        <v>126425</v>
      </c>
      <c r="J21" s="344">
        <v>269144</v>
      </c>
      <c r="K21" s="355">
        <v>1498</v>
      </c>
      <c r="L21" s="344">
        <v>14630</v>
      </c>
      <c r="M21" s="359">
        <f>SUM(I21:L21)</f>
        <v>411697</v>
      </c>
      <c r="N21" s="354"/>
      <c r="O21" s="344"/>
      <c r="P21" s="344"/>
      <c r="Q21" s="355"/>
      <c r="R21" s="344"/>
      <c r="S21" s="368"/>
      <c r="T21" s="354">
        <v>52956</v>
      </c>
      <c r="U21" s="344"/>
      <c r="V21" s="344">
        <v>25057</v>
      </c>
      <c r="W21" s="355">
        <v>341422</v>
      </c>
      <c r="X21" s="353">
        <v>9967</v>
      </c>
      <c r="Y21" s="353"/>
      <c r="Z21" s="344">
        <v>26479</v>
      </c>
      <c r="AA21" s="359">
        <f>SUM(T21:Z21)</f>
        <v>455881</v>
      </c>
      <c r="AB21" s="340"/>
      <c r="AC21" s="340">
        <v>148630</v>
      </c>
      <c r="AD21" s="361"/>
    </row>
    <row r="22" spans="1:30" ht="12.75" customHeight="1">
      <c r="A22" s="339"/>
      <c r="B22" s="338"/>
      <c r="C22" s="364"/>
      <c r="D22" s="363"/>
      <c r="E22" s="331">
        <f aca="true" t="shared" si="0" ref="E22:M22">E21/$D21*100</f>
        <v>11.926583853235135</v>
      </c>
      <c r="F22" s="329">
        <f t="shared" si="0"/>
        <v>0.9590017885408642</v>
      </c>
      <c r="G22" s="329">
        <f t="shared" si="0"/>
        <v>1.4626926558567548</v>
      </c>
      <c r="H22" s="328">
        <f t="shared" si="0"/>
        <v>14.348278297632755</v>
      </c>
      <c r="I22" s="331">
        <f t="shared" si="0"/>
        <v>10.655809554955068</v>
      </c>
      <c r="J22" s="329">
        <f t="shared" si="0"/>
        <v>22.68496900817739</v>
      </c>
      <c r="K22" s="330">
        <f t="shared" si="0"/>
        <v>0.12625985931044248</v>
      </c>
      <c r="L22" s="329">
        <f t="shared" si="0"/>
        <v>1.2330986259758168</v>
      </c>
      <c r="M22" s="328">
        <f t="shared" si="0"/>
        <v>34.70013704841872</v>
      </c>
      <c r="N22" s="367"/>
      <c r="O22" s="366"/>
      <c r="P22" s="366"/>
      <c r="Q22" s="333"/>
      <c r="R22" s="366"/>
      <c r="S22" s="365"/>
      <c r="T22" s="331">
        <f>T21/$D21*100</f>
        <v>4.463429312178766</v>
      </c>
      <c r="U22" s="329"/>
      <c r="V22" s="329">
        <f>V21/$D21*100</f>
        <v>2.1119447895472345</v>
      </c>
      <c r="W22" s="330">
        <f>W21/$D21*100</f>
        <v>28.776965077096055</v>
      </c>
      <c r="X22" s="351">
        <f>X21/$D21*100</f>
        <v>0.8400747782023901</v>
      </c>
      <c r="Y22" s="351"/>
      <c r="Z22" s="329">
        <f>Z21/$D21*100</f>
        <v>2.2317989417097506</v>
      </c>
      <c r="AA22" s="328">
        <f>AA21/$D21*100</f>
        <v>38.4242128987342</v>
      </c>
      <c r="AB22" s="327"/>
      <c r="AC22" s="327">
        <f>AC21/$D21*100</f>
        <v>12.52737175521433</v>
      </c>
      <c r="AD22" s="360"/>
    </row>
    <row r="23" spans="1:30" ht="12.75" customHeight="1">
      <c r="A23" s="326"/>
      <c r="B23" s="302">
        <v>61</v>
      </c>
      <c r="C23" s="303">
        <f>C21+1</f>
        <v>86</v>
      </c>
      <c r="D23" s="324">
        <f>H23+M23+S23+AA23+AB23+AC23</f>
        <v>1199194</v>
      </c>
      <c r="E23" s="354">
        <v>140051</v>
      </c>
      <c r="F23" s="344">
        <v>10673</v>
      </c>
      <c r="G23" s="344">
        <v>14651</v>
      </c>
      <c r="H23" s="341">
        <f>SUM(E23:G23)</f>
        <v>165375</v>
      </c>
      <c r="I23" s="354">
        <v>110762</v>
      </c>
      <c r="J23" s="344">
        <v>264643</v>
      </c>
      <c r="K23" s="355">
        <v>1619</v>
      </c>
      <c r="L23" s="344">
        <v>14977</v>
      </c>
      <c r="M23" s="359">
        <f>SUM(I23:L23)</f>
        <v>392001</v>
      </c>
      <c r="N23" s="354"/>
      <c r="O23" s="344"/>
      <c r="P23" s="344"/>
      <c r="Q23" s="355"/>
      <c r="R23" s="344"/>
      <c r="S23" s="368"/>
      <c r="T23" s="354">
        <v>64038</v>
      </c>
      <c r="U23" s="344"/>
      <c r="V23" s="344">
        <v>27923</v>
      </c>
      <c r="W23" s="355">
        <v>353615</v>
      </c>
      <c r="X23" s="353">
        <v>10999</v>
      </c>
      <c r="Y23" s="353"/>
      <c r="Z23" s="344">
        <v>20259</v>
      </c>
      <c r="AA23" s="359">
        <f>SUM(T23:Z23)</f>
        <v>476834</v>
      </c>
      <c r="AB23" s="340"/>
      <c r="AC23" s="340">
        <v>164984</v>
      </c>
      <c r="AD23" s="361"/>
    </row>
    <row r="24" spans="1:30" ht="12.75" customHeight="1">
      <c r="A24" s="339"/>
      <c r="B24" s="338"/>
      <c r="C24" s="364"/>
      <c r="D24" s="363"/>
      <c r="E24" s="331">
        <f aca="true" t="shared" si="1" ref="E24:M24">E23/$D23*100</f>
        <v>11.678760901071888</v>
      </c>
      <c r="F24" s="329">
        <f t="shared" si="1"/>
        <v>0.8900144597121067</v>
      </c>
      <c r="G24" s="329">
        <f t="shared" si="1"/>
        <v>1.2217372668642439</v>
      </c>
      <c r="H24" s="328">
        <f t="shared" si="1"/>
        <v>13.790512627648239</v>
      </c>
      <c r="I24" s="331">
        <f t="shared" si="1"/>
        <v>9.23637042880468</v>
      </c>
      <c r="J24" s="329">
        <f t="shared" si="1"/>
        <v>22.068405945993728</v>
      </c>
      <c r="K24" s="330">
        <f t="shared" si="1"/>
        <v>0.13500734660113375</v>
      </c>
      <c r="L24" s="329">
        <f t="shared" si="1"/>
        <v>1.2489221927394567</v>
      </c>
      <c r="M24" s="328">
        <f t="shared" si="1"/>
        <v>32.688705914139</v>
      </c>
      <c r="N24" s="367"/>
      <c r="O24" s="366"/>
      <c r="P24" s="366"/>
      <c r="Q24" s="333"/>
      <c r="R24" s="366"/>
      <c r="S24" s="365"/>
      <c r="T24" s="331">
        <f>T23/$D23*100</f>
        <v>5.34008675827264</v>
      </c>
      <c r="U24" s="329"/>
      <c r="V24" s="329">
        <f>V23/$D23*100</f>
        <v>2.3284806294894738</v>
      </c>
      <c r="W24" s="330">
        <f>W23/$D23*100</f>
        <v>29.48772258700427</v>
      </c>
      <c r="X24" s="351">
        <f>X23/$D23*100</f>
        <v>0.9171993855873195</v>
      </c>
      <c r="Y24" s="351"/>
      <c r="Z24" s="329">
        <f>Z23/$D23*100</f>
        <v>1.6893847033924454</v>
      </c>
      <c r="AA24" s="328">
        <f>AA23/$D23*100</f>
        <v>39.76287406374615</v>
      </c>
      <c r="AB24" s="327"/>
      <c r="AC24" s="327">
        <f>AC23/$D23*100</f>
        <v>13.757907394466617</v>
      </c>
      <c r="AD24" s="360"/>
    </row>
    <row r="25" spans="1:30" ht="12.75" customHeight="1">
      <c r="A25" s="326"/>
      <c r="B25" s="302">
        <v>62</v>
      </c>
      <c r="C25" s="303">
        <f>C23+1</f>
        <v>87</v>
      </c>
      <c r="D25" s="324">
        <f>H25+M25+S25+AA25+AB25+AC25</f>
        <v>1195286</v>
      </c>
      <c r="E25" s="354">
        <v>145708</v>
      </c>
      <c r="F25" s="344">
        <v>10831</v>
      </c>
      <c r="G25" s="344">
        <v>11173</v>
      </c>
      <c r="H25" s="341">
        <f>SUM(E25:G25)</f>
        <v>167712</v>
      </c>
      <c r="I25" s="354">
        <v>101457</v>
      </c>
      <c r="J25" s="344">
        <v>248336</v>
      </c>
      <c r="K25" s="355">
        <v>4302</v>
      </c>
      <c r="L25" s="344">
        <v>14025</v>
      </c>
      <c r="M25" s="359">
        <f>SUM(I25:L25)</f>
        <v>368120</v>
      </c>
      <c r="N25" s="354"/>
      <c r="O25" s="344"/>
      <c r="P25" s="344"/>
      <c r="Q25" s="355"/>
      <c r="R25" s="344"/>
      <c r="S25" s="368"/>
      <c r="T25" s="354">
        <v>60159</v>
      </c>
      <c r="U25" s="344"/>
      <c r="V25" s="344">
        <v>27681</v>
      </c>
      <c r="W25" s="355">
        <v>361788</v>
      </c>
      <c r="X25" s="353">
        <v>9985</v>
      </c>
      <c r="Y25" s="353"/>
      <c r="Z25" s="344">
        <v>27445</v>
      </c>
      <c r="AA25" s="359">
        <f>SUM(T25:Z25)</f>
        <v>487058</v>
      </c>
      <c r="AB25" s="340"/>
      <c r="AC25" s="340">
        <v>172396</v>
      </c>
      <c r="AD25" s="361"/>
    </row>
    <row r="26" spans="1:30" ht="12.75" customHeight="1">
      <c r="A26" s="339"/>
      <c r="B26" s="338"/>
      <c r="C26" s="364"/>
      <c r="D26" s="363"/>
      <c r="E26" s="331">
        <f aca="true" t="shared" si="2" ref="E26:M26">E25/$D25*100</f>
        <v>12.190220583190968</v>
      </c>
      <c r="F26" s="329">
        <f t="shared" si="2"/>
        <v>0.9061429649473013</v>
      </c>
      <c r="G26" s="329">
        <f t="shared" si="2"/>
        <v>0.9347553639882002</v>
      </c>
      <c r="H26" s="328">
        <f t="shared" si="2"/>
        <v>14.03111891212647</v>
      </c>
      <c r="I26" s="331">
        <f t="shared" si="2"/>
        <v>8.488094062843537</v>
      </c>
      <c r="J26" s="329">
        <f t="shared" si="2"/>
        <v>20.776282831054658</v>
      </c>
      <c r="K26" s="330">
        <f t="shared" si="2"/>
        <v>0.3599138616197295</v>
      </c>
      <c r="L26" s="329">
        <f t="shared" si="2"/>
        <v>1.173359346633358</v>
      </c>
      <c r="M26" s="328">
        <f t="shared" si="2"/>
        <v>30.797650102151287</v>
      </c>
      <c r="N26" s="367"/>
      <c r="O26" s="366"/>
      <c r="P26" s="366"/>
      <c r="Q26" s="333"/>
      <c r="R26" s="366"/>
      <c r="S26" s="365"/>
      <c r="T26" s="331">
        <f>T25/$D25*100</f>
        <v>5.033021385676734</v>
      </c>
      <c r="U26" s="329"/>
      <c r="V26" s="329">
        <f>V25/$D25*100</f>
        <v>2.315847420617325</v>
      </c>
      <c r="W26" s="330">
        <f>W25/$D25*100</f>
        <v>30.267902409967157</v>
      </c>
      <c r="X26" s="351">
        <f>X25/$D25*100</f>
        <v>0.8353649252145512</v>
      </c>
      <c r="Y26" s="351"/>
      <c r="Z26" s="329">
        <f>Z25/$D25*100</f>
        <v>2.2961031920393946</v>
      </c>
      <c r="AA26" s="328">
        <f>AA25/$D25*100</f>
        <v>40.74823933351516</v>
      </c>
      <c r="AB26" s="327"/>
      <c r="AC26" s="327">
        <f>AC25/$D25*100</f>
        <v>14.422991652207088</v>
      </c>
      <c r="AD26" s="360"/>
    </row>
    <row r="27" spans="1:30" ht="12.75" customHeight="1">
      <c r="A27" s="326"/>
      <c r="B27" s="302">
        <v>63</v>
      </c>
      <c r="C27" s="303">
        <f>C25+1</f>
        <v>88</v>
      </c>
      <c r="D27" s="324">
        <f>H27+M27+S27+AA27+AB27+AC27</f>
        <v>1198200</v>
      </c>
      <c r="E27" s="354">
        <v>148856</v>
      </c>
      <c r="F27" s="344">
        <v>8786</v>
      </c>
      <c r="G27" s="344">
        <v>11100</v>
      </c>
      <c r="H27" s="341">
        <f>SUM(E27:G27)</f>
        <v>168742</v>
      </c>
      <c r="I27" s="354">
        <v>91482</v>
      </c>
      <c r="J27" s="344">
        <v>239454</v>
      </c>
      <c r="K27" s="355">
        <v>3956</v>
      </c>
      <c r="L27" s="344">
        <v>13297</v>
      </c>
      <c r="M27" s="359">
        <f>SUM(I27:L27)</f>
        <v>348189</v>
      </c>
      <c r="N27" s="354"/>
      <c r="O27" s="344"/>
      <c r="P27" s="344"/>
      <c r="Q27" s="355"/>
      <c r="R27" s="344"/>
      <c r="S27" s="368"/>
      <c r="T27" s="354">
        <v>56697</v>
      </c>
      <c r="U27" s="344"/>
      <c r="V27" s="344">
        <v>37523</v>
      </c>
      <c r="W27" s="355">
        <v>364917</v>
      </c>
      <c r="X27" s="353">
        <v>10204</v>
      </c>
      <c r="Y27" s="353"/>
      <c r="Z27" s="344">
        <v>24455</v>
      </c>
      <c r="AA27" s="359">
        <f>SUM(T27:Z27)</f>
        <v>493796</v>
      </c>
      <c r="AB27" s="340"/>
      <c r="AC27" s="340">
        <v>187473</v>
      </c>
      <c r="AD27" s="361"/>
    </row>
    <row r="28" spans="1:30" ht="12.75" customHeight="1">
      <c r="A28" s="339"/>
      <c r="B28" s="338"/>
      <c r="C28" s="364"/>
      <c r="D28" s="363"/>
      <c r="E28" s="331">
        <f aca="true" t="shared" si="3" ref="E28:M28">E27/$D27*100</f>
        <v>12.42330161909531</v>
      </c>
      <c r="F28" s="329">
        <f t="shared" si="3"/>
        <v>0.7332665665164414</v>
      </c>
      <c r="G28" s="329">
        <f t="shared" si="3"/>
        <v>0.9263895843765648</v>
      </c>
      <c r="H28" s="328">
        <f t="shared" si="3"/>
        <v>14.082957769988317</v>
      </c>
      <c r="I28" s="331">
        <f t="shared" si="3"/>
        <v>7.634952428642965</v>
      </c>
      <c r="J28" s="329">
        <f t="shared" si="3"/>
        <v>19.984476715072606</v>
      </c>
      <c r="K28" s="330">
        <f t="shared" si="3"/>
        <v>0.33016190953096314</v>
      </c>
      <c r="L28" s="329">
        <f t="shared" si="3"/>
        <v>1.1097479552662326</v>
      </c>
      <c r="M28" s="328">
        <f t="shared" si="3"/>
        <v>29.05933900851277</v>
      </c>
      <c r="N28" s="367"/>
      <c r="O28" s="366"/>
      <c r="P28" s="366"/>
      <c r="Q28" s="333"/>
      <c r="R28" s="366"/>
      <c r="S28" s="365"/>
      <c r="T28" s="331">
        <f>T27/$D27*100</f>
        <v>4.731847771657486</v>
      </c>
      <c r="U28" s="329"/>
      <c r="V28" s="329">
        <f>V27/$D27*100</f>
        <v>3.1316140877983645</v>
      </c>
      <c r="W28" s="330">
        <f>W27/$D27*100</f>
        <v>30.455433149724588</v>
      </c>
      <c r="X28" s="351">
        <f>X27/$D27*100</f>
        <v>0.8516107494575197</v>
      </c>
      <c r="Y28" s="351"/>
      <c r="Z28" s="329">
        <f>Z27/$D27*100</f>
        <v>2.040978133867468</v>
      </c>
      <c r="AA28" s="328">
        <f>AA27/$D27*100</f>
        <v>41.21148389250543</v>
      </c>
      <c r="AB28" s="327"/>
      <c r="AC28" s="327">
        <f>AC27/$D27*100</f>
        <v>15.64621932899349</v>
      </c>
      <c r="AD28" s="360"/>
    </row>
    <row r="29" spans="1:30" ht="12.75" customHeight="1">
      <c r="A29" s="369" t="s">
        <v>205</v>
      </c>
      <c r="B29" s="302" t="s">
        <v>204</v>
      </c>
      <c r="C29" s="303">
        <f>C27+1</f>
        <v>89</v>
      </c>
      <c r="D29" s="324">
        <f>H29+M29+S29+AA29+AB29+AC29</f>
        <v>1197279</v>
      </c>
      <c r="E29" s="354">
        <v>150000</v>
      </c>
      <c r="F29" s="344">
        <v>8056</v>
      </c>
      <c r="G29" s="344">
        <v>10532</v>
      </c>
      <c r="H29" s="341">
        <f>SUM(E29:G29)</f>
        <v>168588</v>
      </c>
      <c r="I29" s="354">
        <v>81984</v>
      </c>
      <c r="J29" s="344">
        <v>225137</v>
      </c>
      <c r="K29" s="355">
        <v>2697</v>
      </c>
      <c r="L29" s="344">
        <v>14594</v>
      </c>
      <c r="M29" s="359">
        <f>SUM(I29:L29)</f>
        <v>324412</v>
      </c>
      <c r="N29" s="354"/>
      <c r="O29" s="344"/>
      <c r="P29" s="344"/>
      <c r="Q29" s="355"/>
      <c r="R29" s="344"/>
      <c r="S29" s="368"/>
      <c r="T29" s="354">
        <v>64206</v>
      </c>
      <c r="U29" s="344"/>
      <c r="V29" s="344">
        <v>46236</v>
      </c>
      <c r="W29" s="355">
        <v>366872</v>
      </c>
      <c r="X29" s="353">
        <v>10388</v>
      </c>
      <c r="Y29" s="353"/>
      <c r="Z29" s="344">
        <v>27398</v>
      </c>
      <c r="AA29" s="359">
        <f>SUM(T29:Z29)</f>
        <v>515100</v>
      </c>
      <c r="AB29" s="340"/>
      <c r="AC29" s="340">
        <v>189179</v>
      </c>
      <c r="AD29" s="361"/>
    </row>
    <row r="30" spans="1:30" ht="12.75" customHeight="1">
      <c r="A30" s="339"/>
      <c r="B30" s="338"/>
      <c r="C30" s="364"/>
      <c r="D30" s="363"/>
      <c r="E30" s="331">
        <f aca="true" t="shared" si="4" ref="E30:M30">E29/$D29*100</f>
        <v>12.528408165515307</v>
      </c>
      <c r="F30" s="329">
        <f t="shared" si="4"/>
        <v>0.6728590412092753</v>
      </c>
      <c r="G30" s="329">
        <f t="shared" si="4"/>
        <v>0.8796612986613814</v>
      </c>
      <c r="H30" s="328">
        <f t="shared" si="4"/>
        <v>14.080928505385963</v>
      </c>
      <c r="I30" s="331">
        <f t="shared" si="4"/>
        <v>6.847526766944045</v>
      </c>
      <c r="J30" s="329">
        <f t="shared" si="4"/>
        <v>18.804054861064127</v>
      </c>
      <c r="K30" s="330">
        <f t="shared" si="4"/>
        <v>0.22526077881596518</v>
      </c>
      <c r="L30" s="329">
        <f t="shared" si="4"/>
        <v>1.2189305917835358</v>
      </c>
      <c r="M30" s="328">
        <f t="shared" si="4"/>
        <v>27.095772998607675</v>
      </c>
      <c r="N30" s="367"/>
      <c r="O30" s="366"/>
      <c r="P30" s="366"/>
      <c r="Q30" s="333"/>
      <c r="R30" s="366"/>
      <c r="S30" s="365"/>
      <c r="T30" s="331">
        <f>T29/$D29*100</f>
        <v>5.362659831167171</v>
      </c>
      <c r="U30" s="329"/>
      <c r="V30" s="329">
        <f>V29/$D29*100</f>
        <v>3.861756532938438</v>
      </c>
      <c r="W30" s="330">
        <f>W29/$D29*100</f>
        <v>30.642147736659542</v>
      </c>
      <c r="X30" s="351">
        <f>X29/$D29*100</f>
        <v>0.8676340268224867</v>
      </c>
      <c r="Y30" s="351"/>
      <c r="Z30" s="329">
        <f>Z29/$D29*100</f>
        <v>2.2883555127919224</v>
      </c>
      <c r="AA30" s="328">
        <f>AA29/$D29*100</f>
        <v>43.02255364037956</v>
      </c>
      <c r="AB30" s="327"/>
      <c r="AC30" s="327">
        <f>AC29/$D29*100</f>
        <v>15.8007448556268</v>
      </c>
      <c r="AD30" s="360"/>
    </row>
    <row r="31" spans="1:30" ht="12.75" customHeight="1">
      <c r="A31" s="326"/>
      <c r="B31" s="302">
        <v>2</v>
      </c>
      <c r="C31" s="303">
        <f>C29+1</f>
        <v>90</v>
      </c>
      <c r="D31" s="324">
        <f>H31+M31+S31+AA31+AB31+AC31</f>
        <v>1176187</v>
      </c>
      <c r="E31" s="354">
        <v>150290</v>
      </c>
      <c r="F31" s="344">
        <v>6312</v>
      </c>
      <c r="G31" s="344">
        <v>9681</v>
      </c>
      <c r="H31" s="341">
        <f>SUM(E31:G31)</f>
        <v>166283</v>
      </c>
      <c r="I31" s="354">
        <v>72498</v>
      </c>
      <c r="J31" s="344">
        <v>214658</v>
      </c>
      <c r="K31" s="355">
        <v>3607</v>
      </c>
      <c r="L31" s="344">
        <v>12910</v>
      </c>
      <c r="M31" s="359">
        <f>SUM(I31:L31)</f>
        <v>303673</v>
      </c>
      <c r="N31" s="354"/>
      <c r="O31" s="344"/>
      <c r="P31" s="344"/>
      <c r="Q31" s="355"/>
      <c r="R31" s="344"/>
      <c r="S31" s="368"/>
      <c r="T31" s="354">
        <v>66900</v>
      </c>
      <c r="U31" s="344"/>
      <c r="V31" s="344">
        <v>58110</v>
      </c>
      <c r="W31" s="355">
        <v>339614</v>
      </c>
      <c r="X31" s="353">
        <v>14995</v>
      </c>
      <c r="Y31" s="353"/>
      <c r="Z31" s="344">
        <v>21230</v>
      </c>
      <c r="AA31" s="359">
        <f>SUM(T31:Z31)</f>
        <v>500849</v>
      </c>
      <c r="AB31" s="340"/>
      <c r="AC31" s="340">
        <v>205382</v>
      </c>
      <c r="AD31" s="361"/>
    </row>
    <row r="32" spans="1:30" ht="12.75" customHeight="1">
      <c r="A32" s="339"/>
      <c r="B32" s="338"/>
      <c r="C32" s="364"/>
      <c r="D32" s="363"/>
      <c r="E32" s="331">
        <f aca="true" t="shared" si="5" ref="E32:M32">E31/$D31*100</f>
        <v>12.777730071833815</v>
      </c>
      <c r="F32" s="329">
        <f t="shared" si="5"/>
        <v>0.5366493593280661</v>
      </c>
      <c r="G32" s="329">
        <f t="shared" si="5"/>
        <v>0.8230834042545956</v>
      </c>
      <c r="H32" s="328">
        <f t="shared" si="5"/>
        <v>14.137462835416478</v>
      </c>
      <c r="I32" s="331">
        <f t="shared" si="5"/>
        <v>6.163815787795649</v>
      </c>
      <c r="J32" s="329">
        <f t="shared" si="5"/>
        <v>18.250329241863753</v>
      </c>
      <c r="K32" s="330">
        <f t="shared" si="5"/>
        <v>0.3066689225437792</v>
      </c>
      <c r="L32" s="329">
        <f t="shared" si="5"/>
        <v>1.0976145799945076</v>
      </c>
      <c r="M32" s="328">
        <f t="shared" si="5"/>
        <v>25.818428532197686</v>
      </c>
      <c r="N32" s="367"/>
      <c r="O32" s="366"/>
      <c r="P32" s="366"/>
      <c r="Q32" s="333"/>
      <c r="R32" s="366"/>
      <c r="S32" s="365"/>
      <c r="T32" s="331">
        <f>T31/$D31*100</f>
        <v>5.68787106131933</v>
      </c>
      <c r="U32" s="329"/>
      <c r="V32" s="329">
        <f>V31/$D31*100</f>
        <v>4.9405409173881365</v>
      </c>
      <c r="W32" s="330">
        <f>W31/$D31*100</f>
        <v>28.87415011388495</v>
      </c>
      <c r="X32" s="351">
        <f>X31/$D31*100</f>
        <v>1.2748823103809173</v>
      </c>
      <c r="Y32" s="351"/>
      <c r="Z32" s="329">
        <f>Z31/$D31*100</f>
        <v>1.804985091656344</v>
      </c>
      <c r="AA32" s="328">
        <f>AA31/$D31*100</f>
        <v>42.58242949462968</v>
      </c>
      <c r="AB32" s="327"/>
      <c r="AC32" s="327">
        <f>AC31/$D31*100</f>
        <v>17.461679137756157</v>
      </c>
      <c r="AD32" s="360"/>
    </row>
    <row r="33" spans="1:30" ht="12.75" customHeight="1">
      <c r="A33" s="326"/>
      <c r="B33" s="302">
        <v>3</v>
      </c>
      <c r="C33" s="303">
        <f>C31+1</f>
        <v>91</v>
      </c>
      <c r="D33" s="324">
        <f>H33+M33+S33+AA33+AB33+AC33</f>
        <v>1175254</v>
      </c>
      <c r="E33" s="354">
        <v>145439</v>
      </c>
      <c r="F33" s="344">
        <v>6047</v>
      </c>
      <c r="G33" s="344">
        <v>11588</v>
      </c>
      <c r="H33" s="341">
        <f>SUM(E33:G33)</f>
        <v>163074</v>
      </c>
      <c r="I33" s="354">
        <v>66142</v>
      </c>
      <c r="J33" s="344">
        <v>200894</v>
      </c>
      <c r="K33" s="355">
        <v>3542</v>
      </c>
      <c r="L33" s="344">
        <v>12567</v>
      </c>
      <c r="M33" s="359">
        <f>SUM(I33:L33)</f>
        <v>283145</v>
      </c>
      <c r="N33" s="354"/>
      <c r="O33" s="344"/>
      <c r="P33" s="344"/>
      <c r="Q33" s="355"/>
      <c r="R33" s="344"/>
      <c r="S33" s="368"/>
      <c r="T33" s="354">
        <v>67008</v>
      </c>
      <c r="U33" s="344"/>
      <c r="V33" s="344">
        <v>68486</v>
      </c>
      <c r="W33" s="355">
        <v>342742</v>
      </c>
      <c r="X33" s="353">
        <v>12592</v>
      </c>
      <c r="Y33" s="353"/>
      <c r="Z33" s="344">
        <v>21396</v>
      </c>
      <c r="AA33" s="359">
        <f>SUM(T33:Z33)</f>
        <v>512224</v>
      </c>
      <c r="AB33" s="340"/>
      <c r="AC33" s="340">
        <v>216811</v>
      </c>
      <c r="AD33" s="361"/>
    </row>
    <row r="34" spans="1:30" ht="12.75" customHeight="1">
      <c r="A34" s="339"/>
      <c r="B34" s="338"/>
      <c r="C34" s="364"/>
      <c r="D34" s="363"/>
      <c r="E34" s="331">
        <f aca="true" t="shared" si="6" ref="E34:M34">E33/$D33*100</f>
        <v>12.375112103426153</v>
      </c>
      <c r="F34" s="329">
        <f t="shared" si="6"/>
        <v>0.514527072445616</v>
      </c>
      <c r="G34" s="329">
        <f t="shared" si="6"/>
        <v>0.9859996222093267</v>
      </c>
      <c r="H34" s="328">
        <f t="shared" si="6"/>
        <v>13.875638798081097</v>
      </c>
      <c r="I34" s="331">
        <f t="shared" si="6"/>
        <v>5.627889800843052</v>
      </c>
      <c r="J34" s="329">
        <f t="shared" si="6"/>
        <v>17.093666560590307</v>
      </c>
      <c r="K34" s="330">
        <f t="shared" si="6"/>
        <v>0.3013816587733375</v>
      </c>
      <c r="L34" s="329">
        <f t="shared" si="6"/>
        <v>1.0693007639199696</v>
      </c>
      <c r="M34" s="328">
        <f t="shared" si="6"/>
        <v>24.092238784126664</v>
      </c>
      <c r="N34" s="367"/>
      <c r="O34" s="366"/>
      <c r="P34" s="366"/>
      <c r="Q34" s="333"/>
      <c r="R34" s="366"/>
      <c r="S34" s="365"/>
      <c r="T34" s="331">
        <f>T33/$D33*100</f>
        <v>5.7015759997413324</v>
      </c>
      <c r="U34" s="329"/>
      <c r="V34" s="329">
        <f>V33/$D33*100</f>
        <v>5.827336048207451</v>
      </c>
      <c r="W34" s="330">
        <f>W33/$D33*100</f>
        <v>29.163227693758113</v>
      </c>
      <c r="X34" s="351">
        <f>X33/$D33*100</f>
        <v>1.071427963657218</v>
      </c>
      <c r="Y34" s="351"/>
      <c r="Z34" s="329">
        <f>Z33/$D33*100</f>
        <v>1.8205426231265753</v>
      </c>
      <c r="AA34" s="328">
        <f>AA33/$D33*100</f>
        <v>43.584110328490695</v>
      </c>
      <c r="AB34" s="327"/>
      <c r="AC34" s="327">
        <f>AC33/$D33*100</f>
        <v>18.448012089301546</v>
      </c>
      <c r="AD34" s="360"/>
    </row>
    <row r="35" spans="1:30" ht="12.75" customHeight="1">
      <c r="A35" s="326"/>
      <c r="B35" s="302">
        <v>4</v>
      </c>
      <c r="C35" s="303">
        <f>C33+1</f>
        <v>92</v>
      </c>
      <c r="D35" s="324">
        <f>H35+M35+S35+AA35+AB35+AC35</f>
        <v>1183136</v>
      </c>
      <c r="E35" s="354">
        <v>139443</v>
      </c>
      <c r="F35" s="344">
        <v>5874</v>
      </c>
      <c r="G35" s="344">
        <v>12876</v>
      </c>
      <c r="H35" s="341">
        <f>SUM(E35:G35)</f>
        <v>158193</v>
      </c>
      <c r="I35" s="354">
        <v>61221</v>
      </c>
      <c r="J35" s="344">
        <v>190814</v>
      </c>
      <c r="K35" s="355">
        <v>4303</v>
      </c>
      <c r="L35" s="344">
        <v>12837</v>
      </c>
      <c r="M35" s="359">
        <f>SUM(I35:L35)</f>
        <v>269175</v>
      </c>
      <c r="N35" s="354"/>
      <c r="O35" s="344"/>
      <c r="P35" s="344"/>
      <c r="Q35" s="355"/>
      <c r="R35" s="344"/>
      <c r="S35" s="368"/>
      <c r="T35" s="354">
        <v>67064</v>
      </c>
      <c r="U35" s="344"/>
      <c r="V35" s="344">
        <v>84126</v>
      </c>
      <c r="W35" s="355">
        <v>353590</v>
      </c>
      <c r="X35" s="353">
        <v>12599</v>
      </c>
      <c r="Y35" s="353"/>
      <c r="Z35" s="344">
        <v>21568</v>
      </c>
      <c r="AA35" s="359">
        <f>SUM(T35:Z35)</f>
        <v>538947</v>
      </c>
      <c r="AB35" s="340"/>
      <c r="AC35" s="340">
        <v>216821</v>
      </c>
      <c r="AD35" s="361"/>
    </row>
    <row r="36" spans="1:30" ht="12.75" customHeight="1">
      <c r="A36" s="339"/>
      <c r="B36" s="338"/>
      <c r="C36" s="364"/>
      <c r="D36" s="363"/>
      <c r="E36" s="331">
        <f aca="true" t="shared" si="7" ref="E36:M36">E35/$D35*100</f>
        <v>11.785880913098747</v>
      </c>
      <c r="F36" s="329">
        <f t="shared" si="7"/>
        <v>0.4964771590079247</v>
      </c>
      <c r="G36" s="329">
        <f t="shared" si="7"/>
        <v>1.0882941606036838</v>
      </c>
      <c r="H36" s="328">
        <f t="shared" si="7"/>
        <v>13.370652232710356</v>
      </c>
      <c r="I36" s="331">
        <f t="shared" si="7"/>
        <v>5.174468531090255</v>
      </c>
      <c r="J36" s="329">
        <f t="shared" si="7"/>
        <v>16.12781624428637</v>
      </c>
      <c r="K36" s="330">
        <f t="shared" si="7"/>
        <v>0.3636944527087334</v>
      </c>
      <c r="L36" s="329">
        <f t="shared" si="7"/>
        <v>1.0849978362588917</v>
      </c>
      <c r="M36" s="328">
        <f t="shared" si="7"/>
        <v>22.75097706434425</v>
      </c>
      <c r="N36" s="367"/>
      <c r="O36" s="366"/>
      <c r="P36" s="366"/>
      <c r="Q36" s="333"/>
      <c r="R36" s="366"/>
      <c r="S36" s="365"/>
      <c r="T36" s="331">
        <f>T35/$D35*100</f>
        <v>5.668325534849755</v>
      </c>
      <c r="U36" s="329"/>
      <c r="V36" s="329">
        <f>V35/$D35*100</f>
        <v>7.110425175127796</v>
      </c>
      <c r="W36" s="330">
        <f>W35/$D35*100</f>
        <v>29.885828848078326</v>
      </c>
      <c r="X36" s="351">
        <f>X35/$D35*100</f>
        <v>1.064881805641955</v>
      </c>
      <c r="Y36" s="351"/>
      <c r="Z36" s="329">
        <f>Z35/$D35*100</f>
        <v>1.8229518838071026</v>
      </c>
      <c r="AA36" s="328">
        <f>AA35/$D35*100</f>
        <v>45.55241324750494</v>
      </c>
      <c r="AB36" s="327"/>
      <c r="AC36" s="327">
        <f>AC35/$D35*100</f>
        <v>18.325957455440456</v>
      </c>
      <c r="AD36" s="360"/>
    </row>
    <row r="37" spans="1:30" ht="12.75" customHeight="1">
      <c r="A37" s="326"/>
      <c r="B37" s="302">
        <v>5</v>
      </c>
      <c r="C37" s="303">
        <f>C35+1</f>
        <v>93</v>
      </c>
      <c r="D37" s="324">
        <f>H37+M37+S37+AA37+AB37+AC37</f>
        <v>1166653</v>
      </c>
      <c r="E37" s="354">
        <v>129197</v>
      </c>
      <c r="F37" s="344">
        <v>6992</v>
      </c>
      <c r="G37" s="344">
        <v>12110</v>
      </c>
      <c r="H37" s="341">
        <f>SUM(E37:G37)</f>
        <v>148299</v>
      </c>
      <c r="I37" s="354">
        <v>38056</v>
      </c>
      <c r="J37" s="344">
        <v>188350</v>
      </c>
      <c r="K37" s="355">
        <v>3930</v>
      </c>
      <c r="L37" s="344">
        <v>13408</v>
      </c>
      <c r="M37" s="359">
        <f>SUM(I37:L37)</f>
        <v>243744</v>
      </c>
      <c r="N37" s="354"/>
      <c r="O37" s="344"/>
      <c r="P37" s="344"/>
      <c r="Q37" s="355"/>
      <c r="R37" s="344"/>
      <c r="S37" s="368"/>
      <c r="T37" s="354">
        <v>71698</v>
      </c>
      <c r="U37" s="344"/>
      <c r="V37" s="344">
        <v>95512</v>
      </c>
      <c r="W37" s="355">
        <v>340335</v>
      </c>
      <c r="X37" s="353">
        <v>15979</v>
      </c>
      <c r="Y37" s="353"/>
      <c r="Z37" s="344">
        <v>19152</v>
      </c>
      <c r="AA37" s="359">
        <f>SUM(T37:Z37)</f>
        <v>542676</v>
      </c>
      <c r="AB37" s="340"/>
      <c r="AC37" s="340">
        <v>231934</v>
      </c>
      <c r="AD37" s="361"/>
    </row>
    <row r="38" spans="1:30" ht="12.75" customHeight="1">
      <c r="A38" s="339"/>
      <c r="B38" s="338"/>
      <c r="C38" s="364"/>
      <c r="D38" s="363"/>
      <c r="E38" s="331">
        <f aca="true" t="shared" si="8" ref="E38:M38">E37/$D37*100</f>
        <v>11.074158297282912</v>
      </c>
      <c r="F38" s="329">
        <f t="shared" si="8"/>
        <v>0.5993213063353028</v>
      </c>
      <c r="G38" s="329">
        <f t="shared" si="8"/>
        <v>1.0380121595710121</v>
      </c>
      <c r="H38" s="328">
        <f t="shared" si="8"/>
        <v>12.711491763189226</v>
      </c>
      <c r="I38" s="331">
        <f t="shared" si="8"/>
        <v>3.261981068921093</v>
      </c>
      <c r="J38" s="329">
        <f t="shared" si="8"/>
        <v>16.144474835276643</v>
      </c>
      <c r="K38" s="330">
        <f t="shared" si="8"/>
        <v>0.33686108894418476</v>
      </c>
      <c r="L38" s="329">
        <f t="shared" si="8"/>
        <v>1.1492706057413815</v>
      </c>
      <c r="M38" s="328">
        <f t="shared" si="8"/>
        <v>20.8925875988833</v>
      </c>
      <c r="N38" s="367"/>
      <c r="O38" s="366"/>
      <c r="P38" s="366"/>
      <c r="Q38" s="333"/>
      <c r="R38" s="366"/>
      <c r="S38" s="365"/>
      <c r="T38" s="331">
        <f>T37/$D37*100</f>
        <v>6.145614848631084</v>
      </c>
      <c r="U38" s="329"/>
      <c r="V38" s="329">
        <f>V37/$D37*100</f>
        <v>8.18683876011119</v>
      </c>
      <c r="W38" s="330">
        <f>W37/$D37*100</f>
        <v>29.171913156696977</v>
      </c>
      <c r="X38" s="351">
        <f>X37/$D37*100</f>
        <v>1.3696446158369284</v>
      </c>
      <c r="Y38" s="351"/>
      <c r="Z38" s="329">
        <f>Z37/$D37*100</f>
        <v>1.641619230396699</v>
      </c>
      <c r="AA38" s="328">
        <f>AA37/$D37*100</f>
        <v>46.51563061167288</v>
      </c>
      <c r="AB38" s="327"/>
      <c r="AC38" s="327">
        <f>AC37/$D37*100</f>
        <v>19.880290026254592</v>
      </c>
      <c r="AD38" s="360"/>
    </row>
    <row r="39" spans="1:30" ht="12.75" customHeight="1">
      <c r="A39" s="326"/>
      <c r="B39" s="302">
        <v>6</v>
      </c>
      <c r="C39" s="303">
        <f>C37+1</f>
        <v>94</v>
      </c>
      <c r="D39" s="324">
        <f>H39+M39+S39+AA39+AB39+AC39</f>
        <v>1140172</v>
      </c>
      <c r="E39" s="354"/>
      <c r="F39" s="344"/>
      <c r="G39" s="344"/>
      <c r="H39" s="341">
        <v>135547</v>
      </c>
      <c r="I39" s="354">
        <v>9957</v>
      </c>
      <c r="J39" s="344">
        <v>183033</v>
      </c>
      <c r="K39" s="355"/>
      <c r="L39" s="344">
        <v>15422</v>
      </c>
      <c r="M39" s="359">
        <f>SUM(I39:L39)</f>
        <v>208412</v>
      </c>
      <c r="N39" s="354"/>
      <c r="O39" s="344"/>
      <c r="P39" s="344"/>
      <c r="Q39" s="355"/>
      <c r="R39" s="344"/>
      <c r="S39" s="368"/>
      <c r="T39" s="354">
        <v>74941</v>
      </c>
      <c r="U39" s="344"/>
      <c r="V39" s="344">
        <v>112536</v>
      </c>
      <c r="W39" s="355">
        <v>326358</v>
      </c>
      <c r="X39" s="353">
        <v>14609</v>
      </c>
      <c r="Y39" s="353"/>
      <c r="Z39" s="344">
        <v>24966</v>
      </c>
      <c r="AA39" s="359">
        <f>SUM(T39:Z39)</f>
        <v>553410</v>
      </c>
      <c r="AB39" s="340"/>
      <c r="AC39" s="340">
        <v>242803</v>
      </c>
      <c r="AD39" s="361"/>
    </row>
    <row r="40" spans="1:30" ht="12.75" customHeight="1">
      <c r="A40" s="339"/>
      <c r="B40" s="338"/>
      <c r="C40" s="364"/>
      <c r="D40" s="363"/>
      <c r="E40" s="367"/>
      <c r="F40" s="366"/>
      <c r="G40" s="366"/>
      <c r="H40" s="328">
        <f>H39/$D39*100</f>
        <v>11.888294046863104</v>
      </c>
      <c r="I40" s="331">
        <f>I39/$D39*100</f>
        <v>0.8732892931943601</v>
      </c>
      <c r="J40" s="329">
        <f>J39/$D39*100</f>
        <v>16.05310426847879</v>
      </c>
      <c r="K40" s="333"/>
      <c r="L40" s="329">
        <f>L39/$D39*100</f>
        <v>1.3526029406089608</v>
      </c>
      <c r="M40" s="328">
        <f>M39/$D39*100</f>
        <v>18.278996502282112</v>
      </c>
      <c r="N40" s="367"/>
      <c r="O40" s="366"/>
      <c r="P40" s="366"/>
      <c r="Q40" s="333"/>
      <c r="R40" s="366"/>
      <c r="S40" s="365"/>
      <c r="T40" s="331">
        <f>T39/$D39*100</f>
        <v>6.572780247190775</v>
      </c>
      <c r="U40" s="329"/>
      <c r="V40" s="329">
        <f>V39/$D39*100</f>
        <v>9.870089775928543</v>
      </c>
      <c r="W40" s="330">
        <f>W39/$D39*100</f>
        <v>28.62357609202822</v>
      </c>
      <c r="X40" s="351">
        <f>X39/$D39*100</f>
        <v>1.281297909438225</v>
      </c>
      <c r="Y40" s="351"/>
      <c r="Z40" s="329">
        <f>Z39/$D39*100</f>
        <v>2.1896696287928488</v>
      </c>
      <c r="AA40" s="328">
        <f>AA39/$D39*100</f>
        <v>48.537413653378614</v>
      </c>
      <c r="AB40" s="327"/>
      <c r="AC40" s="327">
        <f>AC39/$D39*100</f>
        <v>21.29529579747617</v>
      </c>
      <c r="AD40" s="360"/>
    </row>
    <row r="41" spans="1:31" ht="12.75" customHeight="1">
      <c r="A41" s="326"/>
      <c r="B41" s="302">
        <v>7</v>
      </c>
      <c r="C41" s="303">
        <f>C39+1</f>
        <v>95</v>
      </c>
      <c r="D41" s="324">
        <f>H41+M41+S41+AA41+AB41+AC41</f>
        <v>1122018</v>
      </c>
      <c r="E41" s="354"/>
      <c r="F41" s="344"/>
      <c r="G41" s="344"/>
      <c r="H41" s="341">
        <v>133463</v>
      </c>
      <c r="I41" s="354">
        <v>3764</v>
      </c>
      <c r="J41" s="344">
        <v>174124</v>
      </c>
      <c r="K41" s="355"/>
      <c r="L41" s="344">
        <v>18600</v>
      </c>
      <c r="M41" s="359">
        <f>SUM(I41:L41)</f>
        <v>196488</v>
      </c>
      <c r="N41" s="354">
        <v>83338</v>
      </c>
      <c r="O41" s="344">
        <v>312435</v>
      </c>
      <c r="P41" s="344"/>
      <c r="Q41" s="355">
        <v>14299</v>
      </c>
      <c r="R41" s="344">
        <v>5871</v>
      </c>
      <c r="S41" s="359">
        <f>SUM(N41:R41)</f>
        <v>415943</v>
      </c>
      <c r="T41" s="354">
        <v>76791</v>
      </c>
      <c r="U41" s="344"/>
      <c r="V41" s="344">
        <v>35027</v>
      </c>
      <c r="W41" s="355">
        <v>5118</v>
      </c>
      <c r="X41" s="353">
        <v>325</v>
      </c>
      <c r="Y41" s="353"/>
      <c r="Z41" s="344">
        <v>18556</v>
      </c>
      <c r="AA41" s="359">
        <f>SUM(T41:Z41)</f>
        <v>135817</v>
      </c>
      <c r="AB41" s="340">
        <v>209902</v>
      </c>
      <c r="AC41" s="340">
        <v>30405</v>
      </c>
      <c r="AD41" s="361"/>
      <c r="AE41" s="299"/>
    </row>
    <row r="42" spans="1:31" ht="12.75" customHeight="1">
      <c r="A42" s="339"/>
      <c r="B42" s="338"/>
      <c r="C42" s="364"/>
      <c r="D42" s="363"/>
      <c r="E42" s="339"/>
      <c r="F42" s="335"/>
      <c r="G42" s="335"/>
      <c r="H42" s="328">
        <f>H41/$D41*100</f>
        <v>11.894907211827261</v>
      </c>
      <c r="I42" s="331">
        <f>I41/$D41*100</f>
        <v>0.33546698894313637</v>
      </c>
      <c r="J42" s="329">
        <f>J41/$D41*100</f>
        <v>15.518824118686153</v>
      </c>
      <c r="K42" s="333"/>
      <c r="L42" s="329">
        <f>L41/$D41*100</f>
        <v>1.6577274161377091</v>
      </c>
      <c r="M42" s="328">
        <f>M41/$D41*100</f>
        <v>17.512018523766997</v>
      </c>
      <c r="N42" s="331">
        <f>N41/$D41*100</f>
        <v>7.427510075595935</v>
      </c>
      <c r="O42" s="329">
        <f>O41/$D41*100</f>
        <v>27.84580996026802</v>
      </c>
      <c r="P42" s="329"/>
      <c r="Q42" s="330">
        <f>Q41/$D41*100</f>
        <v>1.2744002324383388</v>
      </c>
      <c r="R42" s="329">
        <f>R41/$D41*100</f>
        <v>0.5232536376421769</v>
      </c>
      <c r="S42" s="328">
        <f>S41/$D41*100</f>
        <v>37.07097390594446</v>
      </c>
      <c r="T42" s="331">
        <f>T41/$D41*100</f>
        <v>6.844007850141441</v>
      </c>
      <c r="U42" s="329"/>
      <c r="V42" s="329">
        <f>V41/$D41*100</f>
        <v>3.121785925002986</v>
      </c>
      <c r="W42" s="330">
        <f>W41/$D41*100</f>
        <v>0.4561424148275696</v>
      </c>
      <c r="X42" s="351">
        <f>X41/$D41*100</f>
        <v>0.028965667217459967</v>
      </c>
      <c r="Y42" s="351"/>
      <c r="Z42" s="329">
        <f>Z41/$D41*100</f>
        <v>1.6538059104221143</v>
      </c>
      <c r="AA42" s="328">
        <f>AA41/$D41*100</f>
        <v>12.10470776761157</v>
      </c>
      <c r="AB42" s="327">
        <f>AB41/$D41*100</f>
        <v>18.707543016243946</v>
      </c>
      <c r="AC42" s="327">
        <f>AC41/$D41*100</f>
        <v>2.709849574605755</v>
      </c>
      <c r="AD42" s="360"/>
      <c r="AE42" s="299"/>
    </row>
    <row r="43" spans="1:31" ht="12.75" customHeight="1">
      <c r="A43" s="326"/>
      <c r="B43" s="302">
        <v>8</v>
      </c>
      <c r="C43" s="303">
        <f>C41+1</f>
        <v>96</v>
      </c>
      <c r="D43" s="324">
        <f>H43+M43+S43+AA43+AB43+AC43</f>
        <v>1123204</v>
      </c>
      <c r="E43" s="354"/>
      <c r="F43" s="344"/>
      <c r="G43" s="344"/>
      <c r="H43" s="341">
        <v>127958</v>
      </c>
      <c r="I43" s="354">
        <v>3544</v>
      </c>
      <c r="J43" s="344">
        <v>165220</v>
      </c>
      <c r="K43" s="355"/>
      <c r="L43" s="344">
        <v>18271</v>
      </c>
      <c r="M43" s="359">
        <f>SUM(I43:L43)</f>
        <v>187035</v>
      </c>
      <c r="N43" s="354">
        <v>96726</v>
      </c>
      <c r="O43" s="344">
        <v>311408</v>
      </c>
      <c r="P43" s="344"/>
      <c r="Q43" s="355">
        <v>14109</v>
      </c>
      <c r="R43" s="344">
        <v>7320</v>
      </c>
      <c r="S43" s="359">
        <f>SUM(N43:R43)</f>
        <v>429563</v>
      </c>
      <c r="T43" s="354">
        <v>75495</v>
      </c>
      <c r="U43" s="344"/>
      <c r="V43" s="344">
        <v>26287</v>
      </c>
      <c r="W43" s="355">
        <v>3901</v>
      </c>
      <c r="X43" s="353">
        <v>47</v>
      </c>
      <c r="Y43" s="353"/>
      <c r="Z43" s="344">
        <v>19907</v>
      </c>
      <c r="AA43" s="359">
        <f>SUM(T43:Z43)</f>
        <v>125637</v>
      </c>
      <c r="AB43" s="340">
        <v>223239</v>
      </c>
      <c r="AC43" s="340">
        <v>29772</v>
      </c>
      <c r="AD43" s="361"/>
      <c r="AE43" s="299"/>
    </row>
    <row r="44" spans="1:31" ht="12.75" customHeight="1">
      <c r="A44" s="339"/>
      <c r="B44" s="338"/>
      <c r="C44" s="364"/>
      <c r="D44" s="363"/>
      <c r="E44" s="339"/>
      <c r="F44" s="335"/>
      <c r="G44" s="335"/>
      <c r="H44" s="328">
        <f>H43/$D43*100</f>
        <v>11.392231509147047</v>
      </c>
      <c r="I44" s="331">
        <f>I43/$D43*100</f>
        <v>0.3155259418591814</v>
      </c>
      <c r="J44" s="329">
        <f>J43/$D43*100</f>
        <v>14.709705449766917</v>
      </c>
      <c r="K44" s="333"/>
      <c r="L44" s="329">
        <f>L43/$D43*100</f>
        <v>1.6266858024009887</v>
      </c>
      <c r="M44" s="328">
        <f>M43/$D43*100</f>
        <v>16.651917194027085</v>
      </c>
      <c r="N44" s="331">
        <f>N43/$D43*100</f>
        <v>8.611614631002027</v>
      </c>
      <c r="O44" s="329">
        <f>O43/$D43*100</f>
        <v>27.724972489414213</v>
      </c>
      <c r="P44" s="329"/>
      <c r="Q44" s="330">
        <f>Q43/$D43*100</f>
        <v>1.2561386889647828</v>
      </c>
      <c r="R44" s="329">
        <f>R43/$D43*100</f>
        <v>0.6517070808152393</v>
      </c>
      <c r="S44" s="328">
        <f>S43/$D43*100</f>
        <v>38.244432890196265</v>
      </c>
      <c r="T44" s="331">
        <f>T43/$D43*100</f>
        <v>6.721397003571925</v>
      </c>
      <c r="U44" s="329"/>
      <c r="V44" s="329">
        <f>V43/$D43*100</f>
        <v>2.340358474506857</v>
      </c>
      <c r="W44" s="330">
        <f>W43/$D43*100</f>
        <v>0.3473100167022197</v>
      </c>
      <c r="X44" s="351">
        <f>X43/$D43*100</f>
        <v>0.004184458032556864</v>
      </c>
      <c r="Y44" s="351"/>
      <c r="Z44" s="329">
        <f>Z43/$D43*100</f>
        <v>1.772340554342755</v>
      </c>
      <c r="AA44" s="328">
        <f>AA43/$D43*100</f>
        <v>11.185590507156313</v>
      </c>
      <c r="AB44" s="327">
        <f>AB43/$D43*100</f>
        <v>19.875196313403443</v>
      </c>
      <c r="AC44" s="327">
        <f>AC43/$D43*100</f>
        <v>2.65063158606985</v>
      </c>
      <c r="AD44" s="360"/>
      <c r="AE44" s="299"/>
    </row>
    <row r="45" spans="1:31" ht="12.75" customHeight="1">
      <c r="A45" s="326"/>
      <c r="B45" s="302">
        <v>9</v>
      </c>
      <c r="C45" s="303">
        <f>C43+1</f>
        <v>97</v>
      </c>
      <c r="D45" s="324">
        <f>H45+M45+S45+AA45+AB45+AC45</f>
        <v>1095402</v>
      </c>
      <c r="E45" s="354"/>
      <c r="F45" s="344"/>
      <c r="G45" s="344"/>
      <c r="H45" s="341">
        <v>122472</v>
      </c>
      <c r="I45" s="354">
        <v>1637</v>
      </c>
      <c r="J45" s="344">
        <v>148994</v>
      </c>
      <c r="K45" s="355"/>
      <c r="L45" s="344">
        <v>17853</v>
      </c>
      <c r="M45" s="359">
        <f>SUM(I45:L45)</f>
        <v>168484</v>
      </c>
      <c r="N45" s="354">
        <v>109626</v>
      </c>
      <c r="O45" s="344">
        <v>300836</v>
      </c>
      <c r="P45" s="344"/>
      <c r="Q45" s="355">
        <v>14350</v>
      </c>
      <c r="R45" s="344">
        <v>8039</v>
      </c>
      <c r="S45" s="359">
        <f>SUM(N45:R45)</f>
        <v>432851</v>
      </c>
      <c r="T45" s="354">
        <v>76543</v>
      </c>
      <c r="U45" s="344"/>
      <c r="V45" s="344">
        <v>18042</v>
      </c>
      <c r="W45" s="355">
        <v>870</v>
      </c>
      <c r="X45" s="353">
        <v>87</v>
      </c>
      <c r="Y45" s="353"/>
      <c r="Z45" s="344">
        <v>22119</v>
      </c>
      <c r="AA45" s="359">
        <f>SUM(T45:Z45)</f>
        <v>117661</v>
      </c>
      <c r="AB45" s="340">
        <v>226408</v>
      </c>
      <c r="AC45" s="340">
        <v>27526</v>
      </c>
      <c r="AD45" s="361"/>
      <c r="AE45" s="299"/>
    </row>
    <row r="46" spans="1:31" ht="12.75" customHeight="1">
      <c r="A46" s="339"/>
      <c r="B46" s="338"/>
      <c r="C46" s="364"/>
      <c r="D46" s="363"/>
      <c r="E46" s="339"/>
      <c r="F46" s="335"/>
      <c r="G46" s="335"/>
      <c r="H46" s="328">
        <f>H45/$D45*100</f>
        <v>11.180552892910548</v>
      </c>
      <c r="I46" s="331">
        <f>I45/$D45*100</f>
        <v>0.14944285294348558</v>
      </c>
      <c r="J46" s="329">
        <f>J45/$D45*100</f>
        <v>13.601764466378551</v>
      </c>
      <c r="K46" s="333"/>
      <c r="L46" s="329">
        <f>L45/$D45*100</f>
        <v>1.6298126167379647</v>
      </c>
      <c r="M46" s="328">
        <f>M45/$D45*100</f>
        <v>15.381019936060003</v>
      </c>
      <c r="N46" s="331">
        <f>N45/$D45*100</f>
        <v>10.00783274085678</v>
      </c>
      <c r="O46" s="329">
        <f>O45/$D45*100</f>
        <v>27.4635248064181</v>
      </c>
      <c r="P46" s="329"/>
      <c r="Q46" s="330">
        <f>Q45/$D45*100</f>
        <v>1.3100213437623813</v>
      </c>
      <c r="R46" s="329">
        <f>R45/$D45*100</f>
        <v>0.733885824564863</v>
      </c>
      <c r="S46" s="328">
        <f>S45/$D45*100</f>
        <v>39.51526471560213</v>
      </c>
      <c r="T46" s="331">
        <f>T45/$D45*100</f>
        <v>6.987662976697139</v>
      </c>
      <c r="U46" s="329"/>
      <c r="V46" s="329">
        <f>V45/$D45*100</f>
        <v>1.6470665563875182</v>
      </c>
      <c r="W46" s="330">
        <f>W45/$D45*100</f>
        <v>0.07942289679953113</v>
      </c>
      <c r="X46" s="351">
        <f>X45/$D45*100</f>
        <v>0.007942289679953113</v>
      </c>
      <c r="Y46" s="351"/>
      <c r="Z46" s="329">
        <f>Z45/$D45*100</f>
        <v>2.0192586831135966</v>
      </c>
      <c r="AA46" s="328">
        <f>AA45/$D45*100</f>
        <v>10.741353402677738</v>
      </c>
      <c r="AB46" s="327">
        <f>AB45/$D45*100</f>
        <v>20.6689416305612</v>
      </c>
      <c r="AC46" s="327">
        <f>AC45/$D45*100</f>
        <v>2.5128674221883838</v>
      </c>
      <c r="AD46" s="360"/>
      <c r="AE46" s="299"/>
    </row>
    <row r="47" spans="1:31" ht="12.75" customHeight="1">
      <c r="A47" s="326"/>
      <c r="B47" s="302">
        <v>10</v>
      </c>
      <c r="C47" s="303">
        <f>C45+1</f>
        <v>98</v>
      </c>
      <c r="D47" s="324">
        <f>H47+M47+S47+AA47+AB47+AC47</f>
        <v>1067533</v>
      </c>
      <c r="E47" s="354"/>
      <c r="F47" s="344"/>
      <c r="G47" s="344"/>
      <c r="H47" s="341">
        <v>111894</v>
      </c>
      <c r="I47" s="354">
        <v>1098</v>
      </c>
      <c r="J47" s="344">
        <v>142173</v>
      </c>
      <c r="K47" s="355"/>
      <c r="L47" s="344">
        <v>18005</v>
      </c>
      <c r="M47" s="359">
        <f>SUM(I47:L47)</f>
        <v>161276</v>
      </c>
      <c r="N47" s="354">
        <v>106797</v>
      </c>
      <c r="O47" s="344">
        <v>285512</v>
      </c>
      <c r="P47" s="344"/>
      <c r="Q47" s="355">
        <v>15161</v>
      </c>
      <c r="R47" s="344">
        <v>9314</v>
      </c>
      <c r="S47" s="359">
        <f>SUM(N47:R47)</f>
        <v>416784</v>
      </c>
      <c r="T47" s="354">
        <v>76184</v>
      </c>
      <c r="U47" s="344"/>
      <c r="V47" s="344">
        <v>17357</v>
      </c>
      <c r="W47" s="355">
        <v>1633</v>
      </c>
      <c r="X47" s="353">
        <v>17</v>
      </c>
      <c r="Y47" s="353"/>
      <c r="Z47" s="344">
        <v>22049</v>
      </c>
      <c r="AA47" s="359">
        <f>SUM(T47:Z47)</f>
        <v>117240</v>
      </c>
      <c r="AB47" s="340">
        <v>228797</v>
      </c>
      <c r="AC47" s="340">
        <v>31542</v>
      </c>
      <c r="AD47" s="361"/>
      <c r="AE47" s="299"/>
    </row>
    <row r="48" spans="1:31" ht="12.75" customHeight="1">
      <c r="A48" s="339"/>
      <c r="B48" s="338"/>
      <c r="C48" s="364"/>
      <c r="D48" s="363"/>
      <c r="E48" s="339"/>
      <c r="F48" s="335"/>
      <c r="G48" s="335"/>
      <c r="H48" s="328">
        <f>H47/$D47*100</f>
        <v>10.481549516502065</v>
      </c>
      <c r="I48" s="331">
        <f>I47/$D47*100</f>
        <v>0.10285396329668497</v>
      </c>
      <c r="J48" s="329">
        <f>J47/$D47*100</f>
        <v>13.317902116374858</v>
      </c>
      <c r="K48" s="333"/>
      <c r="L48" s="329">
        <f>L47/$D47*100</f>
        <v>1.6865989154433634</v>
      </c>
      <c r="M48" s="328">
        <f>M47/$D47*100</f>
        <v>15.107354995114905</v>
      </c>
      <c r="N48" s="331">
        <f>N47/$D47*100</f>
        <v>10.00409355026964</v>
      </c>
      <c r="O48" s="329">
        <f>O47/$D47*100</f>
        <v>26.74502802255293</v>
      </c>
      <c r="P48" s="329"/>
      <c r="Q48" s="330">
        <f>Q47/$D47*100</f>
        <v>1.4201902891994906</v>
      </c>
      <c r="R48" s="329">
        <f>R47/$D47*100</f>
        <v>0.8724788835567612</v>
      </c>
      <c r="S48" s="328">
        <f>S47/$D47*100</f>
        <v>39.04179074557882</v>
      </c>
      <c r="T48" s="331">
        <f>T47/$D47*100</f>
        <v>7.136453861379461</v>
      </c>
      <c r="U48" s="329"/>
      <c r="V48" s="329">
        <f>V47/$D47*100</f>
        <v>1.6258982157928605</v>
      </c>
      <c r="W48" s="330">
        <f>W47/$D47*100</f>
        <v>0.15296951007603513</v>
      </c>
      <c r="X48" s="351">
        <f>X47/$D47*100</f>
        <v>0.0015924566266335561</v>
      </c>
      <c r="Y48" s="351"/>
      <c r="Z48" s="329">
        <f>Z47/$D47*100</f>
        <v>2.065416244743722</v>
      </c>
      <c r="AA48" s="328">
        <f>AA47/$D47*100</f>
        <v>10.982330288618712</v>
      </c>
      <c r="AB48" s="327">
        <f>AB47/$D47*100</f>
        <v>21.43231169434575</v>
      </c>
      <c r="AC48" s="327">
        <f>AC47/$D47*100</f>
        <v>2.9546627598397426</v>
      </c>
      <c r="AD48" s="360"/>
      <c r="AE48" s="299"/>
    </row>
    <row r="49" spans="1:31" ht="12.75" customHeight="1">
      <c r="A49" s="326"/>
      <c r="B49" s="302">
        <v>11</v>
      </c>
      <c r="C49" s="303">
        <f>C47+1</f>
        <v>99</v>
      </c>
      <c r="D49" s="324">
        <f>H49+M49+S49+AA49+AB49+AC49</f>
        <v>1045408</v>
      </c>
      <c r="E49" s="354"/>
      <c r="F49" s="344"/>
      <c r="G49" s="344"/>
      <c r="H49" s="341">
        <v>110040</v>
      </c>
      <c r="I49" s="354">
        <v>560</v>
      </c>
      <c r="J49" s="344">
        <v>130149</v>
      </c>
      <c r="K49" s="355"/>
      <c r="L49" s="344">
        <v>18075</v>
      </c>
      <c r="M49" s="359">
        <f>SUM(I49:L49)</f>
        <v>148784</v>
      </c>
      <c r="N49" s="354">
        <v>114813</v>
      </c>
      <c r="O49" s="344">
        <v>273197</v>
      </c>
      <c r="P49" s="344"/>
      <c r="Q49" s="355">
        <v>15142</v>
      </c>
      <c r="R49" s="344">
        <v>8003</v>
      </c>
      <c r="S49" s="359">
        <f>SUM(N49:R49)</f>
        <v>411155</v>
      </c>
      <c r="T49" s="354">
        <v>72496</v>
      </c>
      <c r="U49" s="344"/>
      <c r="V49" s="344">
        <v>14068</v>
      </c>
      <c r="W49" s="355">
        <v>720</v>
      </c>
      <c r="X49" s="353">
        <v>3</v>
      </c>
      <c r="Y49" s="353"/>
      <c r="Z49" s="344">
        <v>23496</v>
      </c>
      <c r="AA49" s="359">
        <f>SUM(T49:Z49)</f>
        <v>110783</v>
      </c>
      <c r="AB49" s="340">
        <v>227313</v>
      </c>
      <c r="AC49" s="340">
        <v>37333</v>
      </c>
      <c r="AD49" s="361"/>
      <c r="AE49" s="299"/>
    </row>
    <row r="50" spans="1:31" ht="12.75" customHeight="1">
      <c r="A50" s="339"/>
      <c r="B50" s="338"/>
      <c r="C50" s="364"/>
      <c r="D50" s="363"/>
      <c r="E50" s="339"/>
      <c r="F50" s="335"/>
      <c r="G50" s="335"/>
      <c r="H50" s="328">
        <f>H49/$D49*100</f>
        <v>10.526033854724663</v>
      </c>
      <c r="I50" s="331">
        <f>I49/$D49*100</f>
        <v>0.05356760231412042</v>
      </c>
      <c r="J50" s="329">
        <f>J49/$D49*100</f>
        <v>12.449589059965104</v>
      </c>
      <c r="K50" s="333"/>
      <c r="L50" s="329">
        <f>L49/$D49*100</f>
        <v>1.7289900211209404</v>
      </c>
      <c r="M50" s="328">
        <f>M49/$D49*100</f>
        <v>14.232146683400165</v>
      </c>
      <c r="N50" s="331">
        <f>N49/$D49*100</f>
        <v>10.982602008019835</v>
      </c>
      <c r="O50" s="329">
        <f>O49/$D49*100</f>
        <v>26.133050445376348</v>
      </c>
      <c r="P50" s="329"/>
      <c r="Q50" s="330">
        <f>Q49/$D49*100</f>
        <v>1.4484297040007346</v>
      </c>
      <c r="R50" s="329">
        <f>R49/$D49*100</f>
        <v>0.7655384309284031</v>
      </c>
      <c r="S50" s="328">
        <f>S49/$D49*100</f>
        <v>39.32962058832533</v>
      </c>
      <c r="T50" s="331">
        <f>T49/$D49*100</f>
        <v>6.934708745293704</v>
      </c>
      <c r="U50" s="329"/>
      <c r="V50" s="329">
        <f>V49/$D49*100</f>
        <v>1.3456946952768678</v>
      </c>
      <c r="W50" s="330">
        <f>W49/$D49*100</f>
        <v>0.06887263154672625</v>
      </c>
      <c r="X50" s="351">
        <f>X49/$D49*100</f>
        <v>0.0002869692981113594</v>
      </c>
      <c r="Y50" s="351"/>
      <c r="Z50" s="329">
        <f>Z49/$D49*100</f>
        <v>2.2475435428081667</v>
      </c>
      <c r="AA50" s="328">
        <f>AA49/$D49*100</f>
        <v>10.597106584223576</v>
      </c>
      <c r="AB50" s="327">
        <f>AB49/$D49*100</f>
        <v>21.743950687195813</v>
      </c>
      <c r="AC50" s="327">
        <f>AC49/$D49*100</f>
        <v>3.57114160213046</v>
      </c>
      <c r="AD50" s="360"/>
      <c r="AE50" s="299"/>
    </row>
    <row r="51" spans="1:31" ht="12.75" customHeight="1">
      <c r="A51" s="350"/>
      <c r="B51" s="349">
        <v>12</v>
      </c>
      <c r="C51" s="362">
        <v>2000</v>
      </c>
      <c r="D51" s="324">
        <f>H51+M51+S51+AA51+AB51+AC51</f>
        <v>1061475</v>
      </c>
      <c r="E51" s="354">
        <v>108243</v>
      </c>
      <c r="F51" s="344"/>
      <c r="G51" s="344">
        <v>4947</v>
      </c>
      <c r="H51" s="341">
        <f>E51+F51+G51</f>
        <v>113190</v>
      </c>
      <c r="I51" s="354">
        <v>488</v>
      </c>
      <c r="J51" s="344">
        <v>118547</v>
      </c>
      <c r="K51" s="355"/>
      <c r="L51" s="344">
        <v>19289</v>
      </c>
      <c r="M51" s="359">
        <f>SUM(I51:L51)</f>
        <v>138324</v>
      </c>
      <c r="N51" s="354">
        <v>123977</v>
      </c>
      <c r="O51" s="344">
        <v>277822</v>
      </c>
      <c r="P51" s="344"/>
      <c r="Q51" s="355">
        <v>16046</v>
      </c>
      <c r="R51" s="344">
        <v>15440</v>
      </c>
      <c r="S51" s="359">
        <f>SUM(N51:R51)</f>
        <v>433285</v>
      </c>
      <c r="T51" s="354">
        <v>80179</v>
      </c>
      <c r="U51" s="344"/>
      <c r="V51" s="344">
        <v>9666</v>
      </c>
      <c r="W51" s="355">
        <v>642</v>
      </c>
      <c r="X51" s="353">
        <v>25</v>
      </c>
      <c r="Y51" s="353"/>
      <c r="Z51" s="344">
        <v>16316</v>
      </c>
      <c r="AA51" s="359">
        <f>SUM(T51:Z51)</f>
        <v>106828</v>
      </c>
      <c r="AB51" s="340">
        <v>254370</v>
      </c>
      <c r="AC51" s="340">
        <v>15478</v>
      </c>
      <c r="AD51" s="361"/>
      <c r="AE51" s="299"/>
    </row>
    <row r="52" spans="1:31" ht="12.75" customHeight="1">
      <c r="A52" s="339"/>
      <c r="B52" s="338"/>
      <c r="C52" s="337"/>
      <c r="D52" s="352"/>
      <c r="E52" s="331">
        <f>E51/$D51*100</f>
        <v>10.197413975835513</v>
      </c>
      <c r="F52" s="358"/>
      <c r="G52" s="329">
        <f>G51/$D51*100</f>
        <v>0.4660496007913516</v>
      </c>
      <c r="H52" s="328">
        <f>H51/$D51*100</f>
        <v>10.663463576626864</v>
      </c>
      <c r="I52" s="331">
        <f>I51/$D51*100</f>
        <v>0.04597376292423279</v>
      </c>
      <c r="J52" s="329">
        <f>J51/$D51*100</f>
        <v>11.168138674957017</v>
      </c>
      <c r="K52" s="333"/>
      <c r="L52" s="329">
        <f>L51/$D51*100</f>
        <v>1.817188346404767</v>
      </c>
      <c r="M52" s="328">
        <f>M51/$D51*100</f>
        <v>13.031300784286017</v>
      </c>
      <c r="N52" s="331">
        <f>N51/$D51*100</f>
        <v>11.67969099601969</v>
      </c>
      <c r="O52" s="329">
        <f>O51/$D51*100</f>
        <v>26.173202383475825</v>
      </c>
      <c r="P52" s="329"/>
      <c r="Q52" s="330">
        <f>Q51/$D51*100</f>
        <v>1.5116700817259001</v>
      </c>
      <c r="R52" s="329">
        <f>R51/$D51*100</f>
        <v>1.4545797121929391</v>
      </c>
      <c r="S52" s="328">
        <f>S51/$D51*100</f>
        <v>40.81914317341435</v>
      </c>
      <c r="T52" s="331">
        <f>T51/$D51*100</f>
        <v>7.553545773569796</v>
      </c>
      <c r="U52" s="329"/>
      <c r="V52" s="329">
        <f>V51/$D51*100</f>
        <v>0.9106196566099061</v>
      </c>
      <c r="W52" s="330">
        <f>W51/$D51*100</f>
        <v>0.060481876633929205</v>
      </c>
      <c r="X52" s="351">
        <f>X51/$D51*100</f>
        <v>0.0023552132645611058</v>
      </c>
      <c r="Y52" s="351"/>
      <c r="Z52" s="329">
        <f>Z51/$D51*100</f>
        <v>1.53710638498316</v>
      </c>
      <c r="AA52" s="328">
        <f>AA51/$D51*100</f>
        <v>10.064108905061353</v>
      </c>
      <c r="AB52" s="327">
        <f>AB51/$D51*100</f>
        <v>23.963823924256342</v>
      </c>
      <c r="AC52" s="327">
        <f>AC51/$D51*100</f>
        <v>1.458159636355072</v>
      </c>
      <c r="AD52" s="360"/>
      <c r="AE52" s="299"/>
    </row>
    <row r="53" spans="1:31" ht="12.75" customHeight="1">
      <c r="A53" s="350"/>
      <c r="B53" s="349">
        <v>13</v>
      </c>
      <c r="C53" s="348" t="s">
        <v>250</v>
      </c>
      <c r="D53" s="324">
        <f>H53+M53+S53+AA53+AB53+AC53+AD53</f>
        <v>1027353</v>
      </c>
      <c r="E53" s="354">
        <v>100370</v>
      </c>
      <c r="F53" s="344"/>
      <c r="G53" s="344">
        <v>4079</v>
      </c>
      <c r="H53" s="341">
        <f>E53+F53+G53</f>
        <v>104449</v>
      </c>
      <c r="I53" s="354"/>
      <c r="J53" s="344">
        <v>98534</v>
      </c>
      <c r="K53" s="355"/>
      <c r="L53" s="344">
        <v>16131</v>
      </c>
      <c r="M53" s="359">
        <f>SUM(I53:L53)</f>
        <v>114665</v>
      </c>
      <c r="N53" s="354">
        <v>115096</v>
      </c>
      <c r="O53" s="344">
        <v>250263</v>
      </c>
      <c r="P53" s="344"/>
      <c r="Q53" s="355">
        <v>15050</v>
      </c>
      <c r="R53" s="344">
        <v>13028</v>
      </c>
      <c r="S53" s="359">
        <f>SUM(N53:R53)</f>
        <v>393437</v>
      </c>
      <c r="T53" s="354">
        <v>65111</v>
      </c>
      <c r="U53" s="344">
        <v>18086</v>
      </c>
      <c r="V53" s="344">
        <v>7505</v>
      </c>
      <c r="W53" s="355"/>
      <c r="X53" s="353"/>
      <c r="Y53" s="353"/>
      <c r="Z53" s="344">
        <v>3406</v>
      </c>
      <c r="AA53" s="359">
        <f>SUM(T53:Z53)</f>
        <v>94108</v>
      </c>
      <c r="AB53" s="340">
        <v>235773</v>
      </c>
      <c r="AC53" s="340">
        <v>14567</v>
      </c>
      <c r="AD53" s="340">
        <v>70354</v>
      </c>
      <c r="AE53" s="299"/>
    </row>
    <row r="54" spans="1:31" ht="12.75" customHeight="1">
      <c r="A54" s="339"/>
      <c r="B54" s="338"/>
      <c r="C54" s="337"/>
      <c r="D54" s="352"/>
      <c r="E54" s="331">
        <f>E53/$D53*100</f>
        <v>9.769767548252645</v>
      </c>
      <c r="F54" s="358"/>
      <c r="G54" s="329">
        <f>G53/$D53*100</f>
        <v>0.3970397711400074</v>
      </c>
      <c r="H54" s="328">
        <f>H53/$D53*100</f>
        <v>10.166807319392653</v>
      </c>
      <c r="I54" s="357"/>
      <c r="J54" s="329">
        <f>J53/$D53*100</f>
        <v>9.591055849352657</v>
      </c>
      <c r="K54" s="333"/>
      <c r="L54" s="329">
        <f>L53/$D53*100</f>
        <v>1.570151642132743</v>
      </c>
      <c r="M54" s="328">
        <f>M53/$D53*100</f>
        <v>11.161207491485401</v>
      </c>
      <c r="N54" s="331">
        <f>N53/$D53*100</f>
        <v>11.203159965464646</v>
      </c>
      <c r="O54" s="329">
        <f>O53/$D53*100</f>
        <v>24.35998142799992</v>
      </c>
      <c r="P54" s="329"/>
      <c r="Q54" s="330">
        <f aca="true" t="shared" si="9" ref="Q54:V54">Q53/$D53*100</f>
        <v>1.46492977584141</v>
      </c>
      <c r="R54" s="329">
        <f t="shared" si="9"/>
        <v>1.2681132969875009</v>
      </c>
      <c r="S54" s="328">
        <f t="shared" si="9"/>
        <v>38.296184466293475</v>
      </c>
      <c r="T54" s="331">
        <f t="shared" si="9"/>
        <v>6.337743696665118</v>
      </c>
      <c r="U54" s="329">
        <f t="shared" si="9"/>
        <v>1.7604465067021753</v>
      </c>
      <c r="V54" s="329">
        <f t="shared" si="9"/>
        <v>0.7305181373880253</v>
      </c>
      <c r="W54" s="330"/>
      <c r="X54" s="351"/>
      <c r="Y54" s="351"/>
      <c r="Z54" s="329">
        <f>Z53/$D53*100</f>
        <v>0.33153161571533835</v>
      </c>
      <c r="AA54" s="328">
        <f>AA53/$D53*100</f>
        <v>9.160239956470658</v>
      </c>
      <c r="AB54" s="327">
        <f>AB53/$D53*100</f>
        <v>22.949560667073538</v>
      </c>
      <c r="AC54" s="327">
        <f>AC53/$D53*100</f>
        <v>1.417915750477197</v>
      </c>
      <c r="AD54" s="327">
        <f>AD53/$D53*100</f>
        <v>6.84808434880708</v>
      </c>
      <c r="AE54" s="299"/>
    </row>
    <row r="55" spans="1:31" ht="12.75" customHeight="1">
      <c r="A55" s="350"/>
      <c r="B55" s="349">
        <v>14</v>
      </c>
      <c r="C55" s="348" t="s">
        <v>70</v>
      </c>
      <c r="D55" s="324">
        <f>H55+M55+S55+AA55+AB55+AC55+AD55</f>
        <v>999465</v>
      </c>
      <c r="E55" s="354">
        <v>93124</v>
      </c>
      <c r="F55" s="344"/>
      <c r="G55" s="355">
        <v>4024</v>
      </c>
      <c r="H55" s="346">
        <f>E55+F55+G55</f>
        <v>97148</v>
      </c>
      <c r="I55" s="356"/>
      <c r="J55" s="355">
        <v>91989</v>
      </c>
      <c r="K55" s="344"/>
      <c r="L55" s="355">
        <v>17062</v>
      </c>
      <c r="M55" s="345">
        <f>SUM(J55:L55)</f>
        <v>109051</v>
      </c>
      <c r="N55" s="354">
        <v>115985</v>
      </c>
      <c r="O55" s="344">
        <v>243919</v>
      </c>
      <c r="P55" s="344"/>
      <c r="Q55" s="355">
        <v>14431</v>
      </c>
      <c r="R55" s="344">
        <v>11840</v>
      </c>
      <c r="S55" s="345">
        <f>SUM(N55:R55)</f>
        <v>386175</v>
      </c>
      <c r="T55" s="354">
        <v>64342</v>
      </c>
      <c r="U55" s="353">
        <v>18599</v>
      </c>
      <c r="V55" s="344">
        <v>6695</v>
      </c>
      <c r="W55" s="344"/>
      <c r="X55" s="353"/>
      <c r="Y55" s="353"/>
      <c r="Z55" s="353">
        <v>4169</v>
      </c>
      <c r="AA55" s="345">
        <f>SUM(T55:Z55)</f>
        <v>93805</v>
      </c>
      <c r="AB55" s="340">
        <v>226355</v>
      </c>
      <c r="AC55" s="340">
        <v>8777</v>
      </c>
      <c r="AD55" s="340">
        <v>78154</v>
      </c>
      <c r="AE55" s="299"/>
    </row>
    <row r="56" spans="1:31" ht="12.75" customHeight="1">
      <c r="A56" s="339"/>
      <c r="B56" s="338"/>
      <c r="C56" s="337"/>
      <c r="D56" s="352"/>
      <c r="E56" s="331">
        <f>E55/$D55*100</f>
        <v>9.317384800868464</v>
      </c>
      <c r="F56" s="335"/>
      <c r="G56" s="329">
        <f>G55/$D55*100</f>
        <v>0.40261539923859263</v>
      </c>
      <c r="H56" s="328">
        <f>H55/$D55*100</f>
        <v>9.720000200107057</v>
      </c>
      <c r="I56" s="334"/>
      <c r="J56" s="332">
        <f>J55/$D55*100</f>
        <v>9.203824045864538</v>
      </c>
      <c r="K56" s="333"/>
      <c r="L56" s="329">
        <f>L55/$D55*100</f>
        <v>1.707113305618506</v>
      </c>
      <c r="M56" s="328">
        <f>M55/$D55*100</f>
        <v>10.910937351483044</v>
      </c>
      <c r="N56" s="331">
        <f>N55/$D55*100</f>
        <v>11.604708519057697</v>
      </c>
      <c r="O56" s="329">
        <f>O55/$D55*100</f>
        <v>24.404956651808718</v>
      </c>
      <c r="P56" s="329"/>
      <c r="Q56" s="330">
        <f aca="true" t="shared" si="10" ref="Q56:V56">Q55/$D55*100</f>
        <v>1.4438724717723983</v>
      </c>
      <c r="R56" s="329">
        <f t="shared" si="10"/>
        <v>1.1846337790718036</v>
      </c>
      <c r="S56" s="328">
        <f t="shared" si="10"/>
        <v>38.63817142171062</v>
      </c>
      <c r="T56" s="331">
        <f t="shared" si="10"/>
        <v>6.437644139614694</v>
      </c>
      <c r="U56" s="329">
        <f t="shared" si="10"/>
        <v>1.8608955791348372</v>
      </c>
      <c r="V56" s="329">
        <f t="shared" si="10"/>
        <v>0.6698583742302131</v>
      </c>
      <c r="W56" s="330"/>
      <c r="X56" s="351"/>
      <c r="Y56" s="351"/>
      <c r="Z56" s="329">
        <f>Z55/$D55*100</f>
        <v>0.41712316089107676</v>
      </c>
      <c r="AA56" s="328">
        <f>AA55/$D55*100</f>
        <v>9.38552125387082</v>
      </c>
      <c r="AB56" s="327">
        <f>AB55/$D55*100</f>
        <v>22.647616474814026</v>
      </c>
      <c r="AC56" s="327">
        <f>AC55/$D55*100</f>
        <v>0.8781698208541571</v>
      </c>
      <c r="AD56" s="327">
        <f>AD55/$D55*100</f>
        <v>7.81958347716028</v>
      </c>
      <c r="AE56" s="299"/>
    </row>
    <row r="57" spans="1:31" ht="12.75" customHeight="1">
      <c r="A57" s="350"/>
      <c r="B57" s="349">
        <v>15</v>
      </c>
      <c r="C57" s="348" t="s">
        <v>247</v>
      </c>
      <c r="D57" s="324">
        <f>H57+M57+S57+AA57+AB57+AC57+AD57</f>
        <v>981100</v>
      </c>
      <c r="E57" s="354">
        <v>88568</v>
      </c>
      <c r="F57" s="344"/>
      <c r="G57" s="355">
        <v>2769</v>
      </c>
      <c r="H57" s="346">
        <f>E57+F57+G57</f>
        <v>91337</v>
      </c>
      <c r="I57" s="356"/>
      <c r="J57" s="355">
        <v>83076</v>
      </c>
      <c r="K57" s="344"/>
      <c r="L57" s="355">
        <v>15127</v>
      </c>
      <c r="M57" s="345">
        <f>SUM(J57:L57)</f>
        <v>98203</v>
      </c>
      <c r="N57" s="354">
        <v>113051</v>
      </c>
      <c r="O57" s="344">
        <v>238596</v>
      </c>
      <c r="P57" s="344"/>
      <c r="Q57" s="355">
        <v>13750</v>
      </c>
      <c r="R57" s="344">
        <v>13981</v>
      </c>
      <c r="S57" s="345">
        <f>SUM(N57:R57)</f>
        <v>379378</v>
      </c>
      <c r="T57" s="354">
        <v>61447</v>
      </c>
      <c r="U57" s="353">
        <v>18833</v>
      </c>
      <c r="V57" s="344">
        <v>8591</v>
      </c>
      <c r="W57" s="344"/>
      <c r="X57" s="353"/>
      <c r="Y57" s="353"/>
      <c r="Z57" s="353">
        <v>5332</v>
      </c>
      <c r="AA57" s="345">
        <f>SUM(T57:Z57)</f>
        <v>94203</v>
      </c>
      <c r="AB57" s="340">
        <v>229485</v>
      </c>
      <c r="AC57" s="340">
        <v>9173</v>
      </c>
      <c r="AD57" s="340">
        <v>79321</v>
      </c>
      <c r="AE57" s="299"/>
    </row>
    <row r="58" spans="1:31" ht="12.75" customHeight="1">
      <c r="A58" s="339"/>
      <c r="B58" s="338"/>
      <c r="C58" s="337"/>
      <c r="D58" s="352"/>
      <c r="E58" s="331">
        <f>E57/$D57*100</f>
        <v>9.027418204056671</v>
      </c>
      <c r="F58" s="335"/>
      <c r="G58" s="329">
        <f>G57/$D57*100</f>
        <v>0.2822342268881867</v>
      </c>
      <c r="H58" s="328">
        <f>H57/$D57*100</f>
        <v>9.309652430944858</v>
      </c>
      <c r="I58" s="334"/>
      <c r="J58" s="332">
        <f>J57/$D57*100</f>
        <v>8.467638365100399</v>
      </c>
      <c r="K58" s="333"/>
      <c r="L58" s="329">
        <f>L57/$D57*100</f>
        <v>1.541840790948935</v>
      </c>
      <c r="M58" s="328">
        <f>M57/$D57*100</f>
        <v>10.009479156049332</v>
      </c>
      <c r="N58" s="331">
        <f>N57/$D57*100</f>
        <v>11.52288247885027</v>
      </c>
      <c r="O58" s="329">
        <f>O57/$D57*100</f>
        <v>24.319233513403322</v>
      </c>
      <c r="P58" s="329"/>
      <c r="Q58" s="330">
        <f aca="true" t="shared" si="11" ref="Q58:V58">Q57/$D57*100</f>
        <v>1.401488125573336</v>
      </c>
      <c r="R58" s="329">
        <f t="shared" si="11"/>
        <v>1.425033126082968</v>
      </c>
      <c r="S58" s="328">
        <f t="shared" si="11"/>
        <v>38.6686372439099</v>
      </c>
      <c r="T58" s="331">
        <f t="shared" si="11"/>
        <v>6.263072061971258</v>
      </c>
      <c r="U58" s="329">
        <f t="shared" si="11"/>
        <v>1.9195800631943736</v>
      </c>
      <c r="V58" s="329">
        <f t="shared" si="11"/>
        <v>0.8756497808582203</v>
      </c>
      <c r="W58" s="330"/>
      <c r="X58" s="351"/>
      <c r="Y58" s="351"/>
      <c r="Z58" s="329">
        <f>Z57/$D57*100</f>
        <v>0.5434716134950566</v>
      </c>
      <c r="AA58" s="328">
        <f>AA57/$D57*100</f>
        <v>9.601773519518908</v>
      </c>
      <c r="AB58" s="327">
        <f>AB57/$D57*100</f>
        <v>23.390581999796147</v>
      </c>
      <c r="AC58" s="327">
        <f>AC57/$D57*100</f>
        <v>0.9349709509733971</v>
      </c>
      <c r="AD58" s="327">
        <f>AD57/$D57*100</f>
        <v>8.084904698807462</v>
      </c>
      <c r="AE58" s="299"/>
    </row>
    <row r="59" spans="1:31" ht="12.75" customHeight="1">
      <c r="A59" s="350"/>
      <c r="B59" s="349">
        <v>16</v>
      </c>
      <c r="C59" s="348" t="s">
        <v>246</v>
      </c>
      <c r="D59" s="347">
        <f>H59+M59+S59+AA59+AB59+AC59+AD59</f>
        <v>953919</v>
      </c>
      <c r="E59" s="354">
        <v>84392</v>
      </c>
      <c r="F59" s="344"/>
      <c r="G59" s="355">
        <v>2733</v>
      </c>
      <c r="H59" s="346">
        <f>E59+F59+G59</f>
        <v>87125</v>
      </c>
      <c r="I59" s="356"/>
      <c r="J59" s="355">
        <v>78531</v>
      </c>
      <c r="K59" s="344"/>
      <c r="L59" s="355">
        <v>14187</v>
      </c>
      <c r="M59" s="345">
        <f>SUM(J59:L59)</f>
        <v>92718</v>
      </c>
      <c r="N59" s="354">
        <v>117140</v>
      </c>
      <c r="O59" s="344">
        <v>224998</v>
      </c>
      <c r="P59" s="344"/>
      <c r="Q59" s="355">
        <v>13505</v>
      </c>
      <c r="R59" s="344">
        <v>11765</v>
      </c>
      <c r="S59" s="345">
        <f>SUM(N59:R59)</f>
        <v>367408</v>
      </c>
      <c r="T59" s="354">
        <v>63240</v>
      </c>
      <c r="U59" s="353">
        <v>19782</v>
      </c>
      <c r="V59" s="344">
        <v>1533</v>
      </c>
      <c r="W59" s="344"/>
      <c r="X59" s="353"/>
      <c r="Y59" s="353"/>
      <c r="Z59" s="353">
        <v>5404</v>
      </c>
      <c r="AA59" s="345">
        <f>SUM(T59:Z59)</f>
        <v>89959</v>
      </c>
      <c r="AB59" s="340">
        <v>223694</v>
      </c>
      <c r="AC59" s="340">
        <v>8140</v>
      </c>
      <c r="AD59" s="340">
        <v>84875</v>
      </c>
      <c r="AE59" s="299"/>
    </row>
    <row r="60" spans="1:31" ht="12.75" customHeight="1">
      <c r="A60" s="339"/>
      <c r="B60" s="338"/>
      <c r="C60" s="337"/>
      <c r="D60" s="352"/>
      <c r="E60" s="331">
        <f>E59/$D59*100</f>
        <v>8.846872742863912</v>
      </c>
      <c r="F60" s="335"/>
      <c r="G60" s="329">
        <f>G59/$D59*100</f>
        <v>0.28650231308947616</v>
      </c>
      <c r="H60" s="328">
        <f>H59/$D59*100</f>
        <v>9.133375055953389</v>
      </c>
      <c r="I60" s="334"/>
      <c r="J60" s="332">
        <f>J59/$D59*100</f>
        <v>8.232459988741182</v>
      </c>
      <c r="K60" s="333"/>
      <c r="L60" s="329">
        <f>L59/$D59*100</f>
        <v>1.4872331927553597</v>
      </c>
      <c r="M60" s="328">
        <f>M59/$D59*100</f>
        <v>9.719693181496542</v>
      </c>
      <c r="N60" s="331">
        <f>N59/$D59*100</f>
        <v>12.27986862616218</v>
      </c>
      <c r="O60" s="329">
        <f>O59/$D59*100</f>
        <v>23.58669866099742</v>
      </c>
      <c r="P60" s="329"/>
      <c r="Q60" s="330">
        <f aca="true" t="shared" si="12" ref="Q60:V60">Q59/$D59*100</f>
        <v>1.4157386528625595</v>
      </c>
      <c r="R60" s="329">
        <f t="shared" si="12"/>
        <v>1.2333332285026297</v>
      </c>
      <c r="S60" s="328">
        <f t="shared" si="12"/>
        <v>38.51563916852479</v>
      </c>
      <c r="T60" s="331">
        <f t="shared" si="12"/>
        <v>6.629493699150557</v>
      </c>
      <c r="U60" s="329">
        <f t="shared" si="12"/>
        <v>2.073760979705824</v>
      </c>
      <c r="V60" s="329">
        <f t="shared" si="12"/>
        <v>0.16070546870331756</v>
      </c>
      <c r="W60" s="330"/>
      <c r="X60" s="351"/>
      <c r="Y60" s="351"/>
      <c r="Z60" s="329">
        <f>Z59/$D59*100</f>
        <v>0.5665051225523341</v>
      </c>
      <c r="AA60" s="328">
        <f>AA59/$D59*100</f>
        <v>9.430465270112034</v>
      </c>
      <c r="AB60" s="327">
        <f>AB59/$D59*100</f>
        <v>23.44999942343113</v>
      </c>
      <c r="AC60" s="327">
        <f>AC59/$D59*100</f>
        <v>0.8533219277527756</v>
      </c>
      <c r="AD60" s="327">
        <f>AD59/$D59*100</f>
        <v>8.89750597272934</v>
      </c>
      <c r="AE60" s="299"/>
    </row>
    <row r="61" spans="1:31" ht="12.75" customHeight="1">
      <c r="A61" s="350"/>
      <c r="B61" s="349">
        <v>17</v>
      </c>
      <c r="C61" s="348" t="s">
        <v>245</v>
      </c>
      <c r="D61" s="347">
        <f>H61+M61+S61+AA61+AB61+AC61+AD61</f>
        <v>938763</v>
      </c>
      <c r="E61" s="354">
        <v>79859</v>
      </c>
      <c r="F61" s="344"/>
      <c r="G61" s="355">
        <v>2604</v>
      </c>
      <c r="H61" s="346">
        <f>E61+F61+G61</f>
        <v>82463</v>
      </c>
      <c r="I61" s="356"/>
      <c r="J61" s="355">
        <v>71767</v>
      </c>
      <c r="K61" s="344"/>
      <c r="L61" s="355">
        <v>14068</v>
      </c>
      <c r="M61" s="345">
        <f>SUM(J61:L61)</f>
        <v>85835</v>
      </c>
      <c r="N61" s="354">
        <v>114279</v>
      </c>
      <c r="O61" s="344">
        <v>219842</v>
      </c>
      <c r="P61" s="344"/>
      <c r="Q61" s="355">
        <v>14077</v>
      </c>
      <c r="R61" s="344">
        <v>12071</v>
      </c>
      <c r="S61" s="345">
        <f>SUM(N61:R61)</f>
        <v>360269</v>
      </c>
      <c r="T61" s="354">
        <v>61378</v>
      </c>
      <c r="U61" s="353">
        <v>20223</v>
      </c>
      <c r="V61" s="344">
        <v>393</v>
      </c>
      <c r="W61" s="344"/>
      <c r="X61" s="353"/>
      <c r="Y61" s="353"/>
      <c r="Z61" s="353">
        <v>5847</v>
      </c>
      <c r="AA61" s="345">
        <f>SUM(T61:Z61)</f>
        <v>87841</v>
      </c>
      <c r="AB61" s="340">
        <v>227456</v>
      </c>
      <c r="AC61" s="340">
        <v>9791</v>
      </c>
      <c r="AD61" s="340">
        <v>85108</v>
      </c>
      <c r="AE61" s="299"/>
    </row>
    <row r="62" spans="1:31" ht="12.75" customHeight="1">
      <c r="A62" s="339"/>
      <c r="B62" s="338"/>
      <c r="C62" s="337"/>
      <c r="D62" s="352"/>
      <c r="E62" s="331">
        <f>E61/$D61*100</f>
        <v>8.506832928012715</v>
      </c>
      <c r="F62" s="335"/>
      <c r="G62" s="329">
        <f>G61/$D61*100</f>
        <v>0.27738630516967544</v>
      </c>
      <c r="H62" s="328">
        <f>H61/$D61*100</f>
        <v>8.784219233182391</v>
      </c>
      <c r="I62" s="334"/>
      <c r="J62" s="332">
        <f>J61/$D61*100</f>
        <v>7.644847528076841</v>
      </c>
      <c r="K62" s="333"/>
      <c r="L62" s="329">
        <f>L61/$D61*100</f>
        <v>1.4985677961317179</v>
      </c>
      <c r="M62" s="328">
        <f>M61/$D61*100</f>
        <v>9.14341532420856</v>
      </c>
      <c r="N62" s="331">
        <f>N61/$D61*100</f>
        <v>12.173360049341527</v>
      </c>
      <c r="O62" s="329">
        <f>O61/$D61*100</f>
        <v>23.41826424773878</v>
      </c>
      <c r="P62" s="329"/>
      <c r="Q62" s="330">
        <f aca="true" t="shared" si="13" ref="Q62:V62">Q61/$D61*100</f>
        <v>1.499526504559724</v>
      </c>
      <c r="R62" s="329">
        <f t="shared" si="13"/>
        <v>1.2858410482730998</v>
      </c>
      <c r="S62" s="328">
        <f t="shared" si="13"/>
        <v>38.376991849913125</v>
      </c>
      <c r="T62" s="331">
        <f t="shared" si="13"/>
        <v>6.538178432682157</v>
      </c>
      <c r="U62" s="329">
        <f t="shared" si="13"/>
        <v>2.1542178377290115</v>
      </c>
      <c r="V62" s="329">
        <f t="shared" si="13"/>
        <v>0.041863601356252854</v>
      </c>
      <c r="W62" s="330"/>
      <c r="X62" s="351"/>
      <c r="Y62" s="351"/>
      <c r="Z62" s="329">
        <f>Z61/$D61*100</f>
        <v>0.622840908727762</v>
      </c>
      <c r="AA62" s="328">
        <f>AA61/$D61*100</f>
        <v>9.357100780495184</v>
      </c>
      <c r="AB62" s="327">
        <f>AB61/$D61*100</f>
        <v>24.22933157783168</v>
      </c>
      <c r="AC62" s="327">
        <f>AC61/$D61*100</f>
        <v>1.0429682465116328</v>
      </c>
      <c r="AD62" s="327">
        <f>AD61/$D61*100</f>
        <v>9.065972987857425</v>
      </c>
      <c r="AE62" s="299"/>
    </row>
    <row r="63" spans="1:31" ht="12.75" customHeight="1">
      <c r="A63" s="350"/>
      <c r="B63" s="349">
        <v>18</v>
      </c>
      <c r="C63" s="348" t="s">
        <v>244</v>
      </c>
      <c r="D63" s="347">
        <f>H63+M63+S63+AA63+AB63+AC63+AD63</f>
        <v>941570</v>
      </c>
      <c r="E63" s="354">
        <v>80647</v>
      </c>
      <c r="F63" s="344"/>
      <c r="G63" s="355">
        <v>2420</v>
      </c>
      <c r="H63" s="346">
        <f>E63+F63+G63</f>
        <v>83067</v>
      </c>
      <c r="I63" s="356"/>
      <c r="J63" s="355">
        <v>61508</v>
      </c>
      <c r="K63" s="344"/>
      <c r="L63" s="355">
        <v>14671</v>
      </c>
      <c r="M63" s="345">
        <f>SUM(J63:L63)</f>
        <v>76179</v>
      </c>
      <c r="N63" s="354">
        <v>116043</v>
      </c>
      <c r="O63" s="344">
        <v>216706</v>
      </c>
      <c r="P63" s="344"/>
      <c r="Q63" s="355">
        <v>13929</v>
      </c>
      <c r="R63" s="344">
        <v>12411</v>
      </c>
      <c r="S63" s="345">
        <f>SUM(N63:R63)</f>
        <v>359089</v>
      </c>
      <c r="T63" s="354">
        <v>58683</v>
      </c>
      <c r="U63" s="353">
        <v>20699</v>
      </c>
      <c r="V63" s="344">
        <v>143</v>
      </c>
      <c r="W63" s="344"/>
      <c r="X63" s="353"/>
      <c r="Y63" s="353"/>
      <c r="Z63" s="353">
        <v>5371</v>
      </c>
      <c r="AA63" s="345">
        <f>SUM(T63:Z63)</f>
        <v>84896</v>
      </c>
      <c r="AB63" s="340">
        <v>233839</v>
      </c>
      <c r="AC63" s="340">
        <v>6079</v>
      </c>
      <c r="AD63" s="340">
        <v>98421</v>
      </c>
      <c r="AE63" s="299"/>
    </row>
    <row r="64" spans="1:31" ht="12.75" customHeight="1">
      <c r="A64" s="339"/>
      <c r="B64" s="338"/>
      <c r="C64" s="337"/>
      <c r="D64" s="352"/>
      <c r="E64" s="331">
        <f>E63/$D63*100</f>
        <v>8.565162441454168</v>
      </c>
      <c r="F64" s="335"/>
      <c r="G64" s="329">
        <f>G63/$D63*100</f>
        <v>0.25701753454336906</v>
      </c>
      <c r="H64" s="328">
        <f>H63/$D63*100</f>
        <v>8.822179975997537</v>
      </c>
      <c r="I64" s="334"/>
      <c r="J64" s="332">
        <f>J63/$D63*100</f>
        <v>6.532493601113035</v>
      </c>
      <c r="K64" s="333"/>
      <c r="L64" s="329">
        <f>L63/$D63*100</f>
        <v>1.5581422517709782</v>
      </c>
      <c r="M64" s="328">
        <f>M63/$D63*100</f>
        <v>8.090635852884013</v>
      </c>
      <c r="N64" s="331">
        <f>N63/$D63*100</f>
        <v>12.324415603725694</v>
      </c>
      <c r="O64" s="329">
        <f>O63/$D63*100</f>
        <v>23.015389190394767</v>
      </c>
      <c r="P64" s="329"/>
      <c r="Q64" s="330">
        <f aca="true" t="shared" si="14" ref="Q64:V64">Q63/$D63*100</f>
        <v>1.4793377019233833</v>
      </c>
      <c r="R64" s="329">
        <f t="shared" si="14"/>
        <v>1.3181176120734517</v>
      </c>
      <c r="S64" s="328">
        <f t="shared" si="14"/>
        <v>38.137260108117296</v>
      </c>
      <c r="T64" s="331">
        <f t="shared" si="14"/>
        <v>6.232462801491127</v>
      </c>
      <c r="U64" s="329">
        <f t="shared" si="14"/>
        <v>2.1983495650880975</v>
      </c>
      <c r="V64" s="329">
        <f t="shared" si="14"/>
        <v>0.015187399768471808</v>
      </c>
      <c r="W64" s="330"/>
      <c r="X64" s="351"/>
      <c r="Y64" s="351"/>
      <c r="Z64" s="329">
        <f>Z63/$D63*100</f>
        <v>0.5704302388563781</v>
      </c>
      <c r="AA64" s="328">
        <f>AA63/$D63*100</f>
        <v>9.016430005204073</v>
      </c>
      <c r="AB64" s="327">
        <f>AB63/$D63*100</f>
        <v>24.835009611606147</v>
      </c>
      <c r="AC64" s="327">
        <f>AC63/$D63*100</f>
        <v>0.6456237985492317</v>
      </c>
      <c r="AD64" s="327">
        <f>AD63/$D63*100</f>
        <v>10.452860647641705</v>
      </c>
      <c r="AE64" s="299"/>
    </row>
    <row r="65" spans="1:31" ht="12.75" customHeight="1">
      <c r="A65" s="350"/>
      <c r="B65" s="349">
        <v>19</v>
      </c>
      <c r="C65" s="348" t="s">
        <v>242</v>
      </c>
      <c r="D65" s="347">
        <f>H65+M65+S65+AA65+AB65+AC65+AD65</f>
        <v>927112</v>
      </c>
      <c r="E65" s="354">
        <v>75985</v>
      </c>
      <c r="F65" s="344"/>
      <c r="G65" s="355">
        <v>1652</v>
      </c>
      <c r="H65" s="346">
        <f>E65+F65+G65</f>
        <v>77637</v>
      </c>
      <c r="I65" s="356"/>
      <c r="J65" s="355">
        <v>56989</v>
      </c>
      <c r="K65" s="344"/>
      <c r="L65" s="355">
        <v>14041</v>
      </c>
      <c r="M65" s="345">
        <f>SUM(J65:L65)</f>
        <v>71030</v>
      </c>
      <c r="N65" s="354">
        <v>111500</v>
      </c>
      <c r="O65" s="344">
        <v>205655</v>
      </c>
      <c r="P65" s="344"/>
      <c r="Q65" s="355">
        <v>15693</v>
      </c>
      <c r="R65" s="344">
        <v>11563</v>
      </c>
      <c r="S65" s="345">
        <f>SUM(N65:R65)</f>
        <v>344411</v>
      </c>
      <c r="T65" s="354">
        <v>56163</v>
      </c>
      <c r="U65" s="353">
        <v>21474</v>
      </c>
      <c r="V65" s="344">
        <v>1652</v>
      </c>
      <c r="W65" s="344"/>
      <c r="X65" s="353"/>
      <c r="Y65" s="353"/>
      <c r="Z65" s="353">
        <v>4130</v>
      </c>
      <c r="AA65" s="345">
        <f>SUM(T65:Z65)</f>
        <v>83419</v>
      </c>
      <c r="AB65" s="340">
        <v>240344</v>
      </c>
      <c r="AC65" s="340">
        <v>9085</v>
      </c>
      <c r="AD65" s="340">
        <v>101186</v>
      </c>
      <c r="AE65" s="299"/>
    </row>
    <row r="66" spans="1:31" ht="12.75" customHeight="1">
      <c r="A66" s="339"/>
      <c r="B66" s="338"/>
      <c r="C66" s="337"/>
      <c r="D66" s="352"/>
      <c r="E66" s="331">
        <f>E65/$D65*100</f>
        <v>8.195881403757044</v>
      </c>
      <c r="F66" s="335"/>
      <c r="G66" s="329">
        <f>G65/$D65*100</f>
        <v>0.17818774862152578</v>
      </c>
      <c r="H66" s="328">
        <f>H65/$D65*100</f>
        <v>8.374069152378569</v>
      </c>
      <c r="I66" s="334"/>
      <c r="J66" s="332">
        <f>J65/$D65*100</f>
        <v>6.146938018276109</v>
      </c>
      <c r="K66" s="333"/>
      <c r="L66" s="329">
        <f>L65/$D65*100</f>
        <v>1.5144880014496631</v>
      </c>
      <c r="M66" s="328">
        <f>M65/$D65*100</f>
        <v>7.661426019725773</v>
      </c>
      <c r="N66" s="331">
        <f>N65/$D65*100</f>
        <v>12.026594413619929</v>
      </c>
      <c r="O66" s="329">
        <f>O65/$D65*100</f>
        <v>22.182325328547144</v>
      </c>
      <c r="P66" s="329"/>
      <c r="Q66" s="330">
        <f aca="true" t="shared" si="15" ref="Q66:V66">Q65/$D65*100</f>
        <v>1.6926757500711889</v>
      </c>
      <c r="R66" s="329">
        <f t="shared" si="15"/>
        <v>1.2472063785173744</v>
      </c>
      <c r="S66" s="328">
        <f t="shared" si="15"/>
        <v>37.14880187075564</v>
      </c>
      <c r="T66" s="331">
        <f t="shared" si="15"/>
        <v>6.0578441439653465</v>
      </c>
      <c r="U66" s="329">
        <f t="shared" si="15"/>
        <v>2.316225008413223</v>
      </c>
      <c r="V66" s="329">
        <f t="shared" si="15"/>
        <v>0.17818774862152578</v>
      </c>
      <c r="W66" s="330"/>
      <c r="X66" s="351"/>
      <c r="Y66" s="351"/>
      <c r="Z66" s="329">
        <f>Z65/$D65*100</f>
        <v>0.44546937155381444</v>
      </c>
      <c r="AA66" s="328">
        <f>AA65/$D65*100</f>
        <v>8.997726272553908</v>
      </c>
      <c r="AB66" s="327">
        <f>AB65/$D65*100</f>
        <v>25.923944464099268</v>
      </c>
      <c r="AC66" s="327">
        <f>AC65/$D65*100</f>
        <v>0.9799247555850857</v>
      </c>
      <c r="AD66" s="327">
        <f>AD65/$D65*100</f>
        <v>10.91410746490176</v>
      </c>
      <c r="AE66" s="299"/>
    </row>
    <row r="67" spans="1:31" ht="12.75" customHeight="1">
      <c r="A67" s="350"/>
      <c r="B67" s="349">
        <v>20</v>
      </c>
      <c r="C67" s="348" t="s">
        <v>240</v>
      </c>
      <c r="D67" s="347">
        <f>H67+M67+S67+AA67+AB67+AC67+AD67</f>
        <v>904813</v>
      </c>
      <c r="E67" s="343">
        <v>72524</v>
      </c>
      <c r="F67" s="342"/>
      <c r="G67" s="342">
        <v>2696</v>
      </c>
      <c r="H67" s="346">
        <f>E67+F67+G67</f>
        <v>75220</v>
      </c>
      <c r="I67" s="343"/>
      <c r="J67" s="342">
        <v>52146</v>
      </c>
      <c r="K67" s="342"/>
      <c r="L67" s="342">
        <v>13704</v>
      </c>
      <c r="M67" s="345">
        <f>SUM(J67:L67)</f>
        <v>65850</v>
      </c>
      <c r="N67" s="343">
        <v>110958</v>
      </c>
      <c r="O67" s="342">
        <v>198058</v>
      </c>
      <c r="P67" s="344"/>
      <c r="Q67" s="342">
        <v>15488</v>
      </c>
      <c r="R67" s="342">
        <v>11816</v>
      </c>
      <c r="S67" s="341">
        <f>SUM(N67:R67)</f>
        <v>336320</v>
      </c>
      <c r="T67" s="343">
        <v>53275</v>
      </c>
      <c r="U67" s="342">
        <v>20476</v>
      </c>
      <c r="V67" s="342">
        <v>2179</v>
      </c>
      <c r="W67" s="342"/>
      <c r="X67" s="342"/>
      <c r="Y67" s="342"/>
      <c r="Z67" s="342">
        <v>4616</v>
      </c>
      <c r="AA67" s="341">
        <f>SUM(T67:Z67)</f>
        <v>80546</v>
      </c>
      <c r="AB67" s="340">
        <v>239824</v>
      </c>
      <c r="AC67" s="340">
        <v>9322</v>
      </c>
      <c r="AD67" s="340">
        <v>97731</v>
      </c>
      <c r="AE67" s="299"/>
    </row>
    <row r="68" spans="1:31" ht="12.75" customHeight="1">
      <c r="A68" s="339"/>
      <c r="B68" s="338"/>
      <c r="C68" s="337"/>
      <c r="D68" s="336"/>
      <c r="E68" s="331">
        <f>E67/$D67*100</f>
        <v>8.015357869526632</v>
      </c>
      <c r="F68" s="335"/>
      <c r="G68" s="329">
        <f>G67/$D67*100</f>
        <v>0.2979621203497297</v>
      </c>
      <c r="H68" s="328">
        <f>H67/$D67*100</f>
        <v>8.31331998987636</v>
      </c>
      <c r="I68" s="334"/>
      <c r="J68" s="332">
        <f>J67/$D67*100</f>
        <v>5.763179795162094</v>
      </c>
      <c r="K68" s="333"/>
      <c r="L68" s="329">
        <f>L67/$D67*100</f>
        <v>1.514567098394917</v>
      </c>
      <c r="M68" s="328">
        <f>M67/$D67*100</f>
        <v>7.27774689355701</v>
      </c>
      <c r="N68" s="331">
        <f>N67/$D67*100</f>
        <v>12.2630864056993</v>
      </c>
      <c r="O68" s="329">
        <f>O67/$D67*100</f>
        <v>21.88938487842239</v>
      </c>
      <c r="P68" s="329"/>
      <c r="Q68" s="330">
        <f aca="true" t="shared" si="16" ref="Q68:V68">Q67/$D67*100</f>
        <v>1.711734910970554</v>
      </c>
      <c r="R68" s="329">
        <f t="shared" si="16"/>
        <v>1.3059051980906553</v>
      </c>
      <c r="S68" s="328">
        <f t="shared" si="16"/>
        <v>37.1701113931829</v>
      </c>
      <c r="T68" s="331">
        <f t="shared" si="16"/>
        <v>5.887956959062259</v>
      </c>
      <c r="U68" s="329">
        <f t="shared" si="16"/>
        <v>2.2630090416472797</v>
      </c>
      <c r="V68" s="329">
        <f t="shared" si="16"/>
        <v>0.24082324192954788</v>
      </c>
      <c r="W68" s="330"/>
      <c r="X68" s="351"/>
      <c r="Y68" s="351"/>
      <c r="Z68" s="329">
        <f>Z67/$D67*100</f>
        <v>0.5101606630320299</v>
      </c>
      <c r="AA68" s="328">
        <f>AA67/$D67*100</f>
        <v>8.901949905671117</v>
      </c>
      <c r="AB68" s="327">
        <f>AB67/$D67*100</f>
        <v>26.5053663022083</v>
      </c>
      <c r="AC68" s="327">
        <f>AC67/$D67*100</f>
        <v>1.0302681327522925</v>
      </c>
      <c r="AD68" s="327">
        <f>AD67/$D67*100</f>
        <v>10.801237382752015</v>
      </c>
      <c r="AE68" s="299"/>
    </row>
    <row r="69" spans="1:31" ht="12.75" customHeight="1">
      <c r="A69" s="350"/>
      <c r="B69" s="349">
        <v>21</v>
      </c>
      <c r="C69" s="348" t="s">
        <v>238</v>
      </c>
      <c r="D69" s="347">
        <f>H69+M69+S69+AA69+AB69+AC69+AD69</f>
        <v>867935</v>
      </c>
      <c r="E69" s="343">
        <v>69054</v>
      </c>
      <c r="F69" s="342"/>
      <c r="G69" s="342">
        <v>2112</v>
      </c>
      <c r="H69" s="346">
        <f>E69+F69+G69</f>
        <v>71166</v>
      </c>
      <c r="I69" s="343"/>
      <c r="J69" s="342">
        <v>44758</v>
      </c>
      <c r="K69" s="342"/>
      <c r="L69" s="342">
        <v>13163</v>
      </c>
      <c r="M69" s="345">
        <f>SUM(J69:L69)</f>
        <v>57921</v>
      </c>
      <c r="N69" s="343">
        <v>103354</v>
      </c>
      <c r="O69" s="342">
        <v>180317</v>
      </c>
      <c r="P69" s="344"/>
      <c r="Q69" s="342">
        <v>15507</v>
      </c>
      <c r="R69" s="342">
        <v>21754</v>
      </c>
      <c r="S69" s="341">
        <f>SUM(N69:R69)</f>
        <v>320932</v>
      </c>
      <c r="T69" s="343">
        <v>51396</v>
      </c>
      <c r="U69" s="342">
        <v>20569</v>
      </c>
      <c r="V69" s="342">
        <v>323</v>
      </c>
      <c r="W69" s="342"/>
      <c r="X69" s="342"/>
      <c r="Y69" s="342"/>
      <c r="Z69" s="342">
        <v>4490</v>
      </c>
      <c r="AA69" s="341">
        <f>SUM(T69:Z69)</f>
        <v>76778</v>
      </c>
      <c r="AB69" s="340">
        <v>235918</v>
      </c>
      <c r="AC69" s="340">
        <v>11701</v>
      </c>
      <c r="AD69" s="340">
        <v>93519</v>
      </c>
      <c r="AE69" s="299"/>
    </row>
    <row r="70" spans="1:31" ht="12.75" customHeight="1">
      <c r="A70" s="339"/>
      <c r="B70" s="338"/>
      <c r="C70" s="337"/>
      <c r="D70" s="336"/>
      <c r="E70" s="331">
        <f>E69/$D69*100</f>
        <v>7.956125746743707</v>
      </c>
      <c r="F70" s="335"/>
      <c r="G70" s="329">
        <f>G69/$D69*100</f>
        <v>0.24333619453069644</v>
      </c>
      <c r="H70" s="328">
        <f>H69/$D69*100</f>
        <v>8.199461941274404</v>
      </c>
      <c r="I70" s="334"/>
      <c r="J70" s="332">
        <f>J69/$D69*100</f>
        <v>5.156837781631113</v>
      </c>
      <c r="K70" s="333"/>
      <c r="L70" s="329">
        <f>L69/$D69*100</f>
        <v>1.5165882237725175</v>
      </c>
      <c r="M70" s="328">
        <f>M69/$D69*100</f>
        <v>6.6734260054036305</v>
      </c>
      <c r="N70" s="331">
        <f>N69/$D69*100</f>
        <v>11.90803458784356</v>
      </c>
      <c r="O70" s="329">
        <f>O69/$D69*100</f>
        <v>20.7754036880642</v>
      </c>
      <c r="P70" s="329"/>
      <c r="Q70" s="330">
        <f aca="true" t="shared" si="17" ref="Q70:V70">Q69/$D69*100</f>
        <v>1.7866545305812072</v>
      </c>
      <c r="R70" s="329">
        <f t="shared" si="17"/>
        <v>2.506408890066653</v>
      </c>
      <c r="S70" s="328">
        <f t="shared" si="17"/>
        <v>36.976501696555616</v>
      </c>
      <c r="T70" s="331">
        <f t="shared" si="17"/>
        <v>5.921641597585073</v>
      </c>
      <c r="U70" s="329">
        <f t="shared" si="17"/>
        <v>2.3698779286467304</v>
      </c>
      <c r="V70" s="329">
        <f t="shared" si="17"/>
        <v>0.037214768387033595</v>
      </c>
      <c r="W70" s="330"/>
      <c r="X70" s="351"/>
      <c r="Y70" s="351"/>
      <c r="Z70" s="329">
        <f>Z69/$D69*100</f>
        <v>0.5173198453801264</v>
      </c>
      <c r="AA70" s="328">
        <f>AA69/$D69*100</f>
        <v>8.846054139998962</v>
      </c>
      <c r="AB70" s="327">
        <f>AB69/$D69*100</f>
        <v>27.181528570687895</v>
      </c>
      <c r="AC70" s="327">
        <f>AC69/$D69*100</f>
        <v>1.3481424300206812</v>
      </c>
      <c r="AD70" s="327">
        <f>AD69/$D69*100</f>
        <v>10.774885216058806</v>
      </c>
      <c r="AE70" s="299"/>
    </row>
    <row r="71" spans="1:31" ht="12.75" customHeight="1">
      <c r="A71" s="350"/>
      <c r="B71" s="349">
        <v>22</v>
      </c>
      <c r="C71" s="348" t="s">
        <v>236</v>
      </c>
      <c r="D71" s="347">
        <f>H71+M71+S71+AA71+AB71+AC71+AD71</f>
        <v>848926</v>
      </c>
      <c r="E71" s="343">
        <v>64838</v>
      </c>
      <c r="F71" s="342"/>
      <c r="G71" s="342">
        <v>2015</v>
      </c>
      <c r="H71" s="346">
        <f>E71+F71+G71</f>
        <v>66853</v>
      </c>
      <c r="I71" s="343"/>
      <c r="J71" s="342">
        <v>38496</v>
      </c>
      <c r="K71" s="342"/>
      <c r="L71" s="342">
        <v>12337</v>
      </c>
      <c r="M71" s="345">
        <f>SUM(J71:L71)</f>
        <v>50833</v>
      </c>
      <c r="N71" s="343">
        <v>102725</v>
      </c>
      <c r="O71" s="342">
        <v>166489</v>
      </c>
      <c r="P71" s="344">
        <v>16182</v>
      </c>
      <c r="Q71" s="342">
        <v>15811</v>
      </c>
      <c r="R71" s="342">
        <v>12952</v>
      </c>
      <c r="S71" s="341">
        <f>SUM(N71:R71)</f>
        <v>314159</v>
      </c>
      <c r="T71" s="343">
        <v>50351</v>
      </c>
      <c r="U71" s="342">
        <v>21213</v>
      </c>
      <c r="V71" s="342">
        <v>621</v>
      </c>
      <c r="W71" s="342"/>
      <c r="X71" s="342"/>
      <c r="Y71" s="342"/>
      <c r="Z71" s="342">
        <v>7303</v>
      </c>
      <c r="AA71" s="341">
        <f>SUM(T71:Z71)</f>
        <v>79488</v>
      </c>
      <c r="AB71" s="340">
        <v>236209</v>
      </c>
      <c r="AC71" s="340">
        <v>11118</v>
      </c>
      <c r="AD71" s="340">
        <v>90266</v>
      </c>
      <c r="AE71" s="299"/>
    </row>
    <row r="72" spans="1:31" ht="12.75" customHeight="1">
      <c r="A72" s="339"/>
      <c r="B72" s="338"/>
      <c r="C72" s="337"/>
      <c r="D72" s="336"/>
      <c r="E72" s="331">
        <f>E71/$D71*100</f>
        <v>7.6376503959120114</v>
      </c>
      <c r="F72" s="335"/>
      <c r="G72" s="329">
        <f>G71/$D71*100</f>
        <v>0.23735873327003768</v>
      </c>
      <c r="H72" s="328">
        <f>H71/$D71*100</f>
        <v>7.875009129182049</v>
      </c>
      <c r="I72" s="334"/>
      <c r="J72" s="332">
        <f>J71/$D71*100</f>
        <v>4.534670866483062</v>
      </c>
      <c r="K72" s="333"/>
      <c r="L72" s="329">
        <f aca="true" t="shared" si="18" ref="L72:V72">L71/$D71*100</f>
        <v>1.4532479862791339</v>
      </c>
      <c r="M72" s="328">
        <f t="shared" si="18"/>
        <v>5.987918852762196</v>
      </c>
      <c r="N72" s="331">
        <f t="shared" si="18"/>
        <v>12.10058356087574</v>
      </c>
      <c r="O72" s="329">
        <f t="shared" si="18"/>
        <v>19.611721162975336</v>
      </c>
      <c r="P72" s="329">
        <f t="shared" si="18"/>
        <v>1.9061732117993793</v>
      </c>
      <c r="Q72" s="332">
        <f t="shared" si="18"/>
        <v>1.8624709338623153</v>
      </c>
      <c r="R72" s="329">
        <f t="shared" si="18"/>
        <v>1.5256924631828923</v>
      </c>
      <c r="S72" s="328">
        <f t="shared" si="18"/>
        <v>37.006641332695665</v>
      </c>
      <c r="T72" s="331">
        <f t="shared" si="18"/>
        <v>5.9311412302132345</v>
      </c>
      <c r="U72" s="329">
        <f t="shared" si="18"/>
        <v>2.498804371641344</v>
      </c>
      <c r="V72" s="329">
        <f t="shared" si="18"/>
        <v>0.07315125228818531</v>
      </c>
      <c r="W72" s="330"/>
      <c r="X72" s="351"/>
      <c r="Y72" s="351"/>
      <c r="Z72" s="329">
        <f>Z71/$D71*100</f>
        <v>0.8602634387449555</v>
      </c>
      <c r="AA72" s="328">
        <f>AA71/$D71*100</f>
        <v>9.36336029288772</v>
      </c>
      <c r="AB72" s="327">
        <f>AB71/$D71*100</f>
        <v>27.824451130016044</v>
      </c>
      <c r="AC72" s="327">
        <f>AC71/$D71*100</f>
        <v>1.3096547873430664</v>
      </c>
      <c r="AD72" s="327">
        <f>AD71/$D71*100</f>
        <v>10.63296447511326</v>
      </c>
      <c r="AE72" s="299"/>
    </row>
    <row r="73" spans="1:31" ht="12.75" customHeight="1">
      <c r="A73" s="350"/>
      <c r="B73" s="349">
        <v>23</v>
      </c>
      <c r="C73" s="348" t="s">
        <v>234</v>
      </c>
      <c r="D73" s="347">
        <f>H73+M73+S73+AA73+AB73+AC73+AD73</f>
        <v>825854</v>
      </c>
      <c r="E73" s="343">
        <v>61516</v>
      </c>
      <c r="F73" s="342"/>
      <c r="G73" s="342">
        <v>1706</v>
      </c>
      <c r="H73" s="346">
        <f>E73+F73+G73</f>
        <v>63222</v>
      </c>
      <c r="I73" s="343"/>
      <c r="J73" s="342">
        <v>34940</v>
      </c>
      <c r="K73" s="342"/>
      <c r="L73" s="342">
        <v>10361</v>
      </c>
      <c r="M73" s="345">
        <f>SUM(J73:L73)</f>
        <v>45301</v>
      </c>
      <c r="N73" s="343">
        <v>101047</v>
      </c>
      <c r="O73" s="342">
        <v>154802</v>
      </c>
      <c r="P73" s="344">
        <v>16067</v>
      </c>
      <c r="Q73" s="342">
        <v>14255</v>
      </c>
      <c r="R73" s="342">
        <v>11707</v>
      </c>
      <c r="S73" s="341">
        <f>SUM(N73:R73)</f>
        <v>297878</v>
      </c>
      <c r="T73" s="343">
        <v>50765</v>
      </c>
      <c r="U73" s="342">
        <v>21136</v>
      </c>
      <c r="V73" s="342">
        <v>302</v>
      </c>
      <c r="W73" s="342"/>
      <c r="X73" s="342">
        <v>1803</v>
      </c>
      <c r="Y73" s="342"/>
      <c r="Z73" s="342">
        <v>6310</v>
      </c>
      <c r="AA73" s="341">
        <f>SUM(T73:Z73)</f>
        <v>80316</v>
      </c>
      <c r="AB73" s="340">
        <v>241096</v>
      </c>
      <c r="AC73" s="340">
        <v>8807</v>
      </c>
      <c r="AD73" s="340">
        <v>89234</v>
      </c>
      <c r="AE73" s="299"/>
    </row>
    <row r="74" spans="1:31" ht="12.75" customHeight="1">
      <c r="A74" s="339"/>
      <c r="B74" s="338"/>
      <c r="C74" s="337"/>
      <c r="D74" s="336"/>
      <c r="E74" s="331">
        <f>E73/$D73*100</f>
        <v>7.448774238545797</v>
      </c>
      <c r="F74" s="335"/>
      <c r="G74" s="329">
        <f>G73/$D73*100</f>
        <v>0.20657404335391</v>
      </c>
      <c r="H74" s="328">
        <f>H73/$D73*100</f>
        <v>7.655348281899705</v>
      </c>
      <c r="I74" s="334"/>
      <c r="J74" s="332">
        <f>J73/$D73*100</f>
        <v>4.230772025079493</v>
      </c>
      <c r="K74" s="333"/>
      <c r="L74" s="329">
        <f aca="true" t="shared" si="19" ref="L74:V74">L73/$D73*100</f>
        <v>1.254580107379755</v>
      </c>
      <c r="M74" s="328">
        <f t="shared" si="19"/>
        <v>5.485352132459248</v>
      </c>
      <c r="N74" s="331">
        <f t="shared" si="19"/>
        <v>12.235455661654482</v>
      </c>
      <c r="O74" s="329">
        <f t="shared" si="19"/>
        <v>18.744475415751452</v>
      </c>
      <c r="P74" s="329">
        <f t="shared" si="19"/>
        <v>1.945501262935095</v>
      </c>
      <c r="Q74" s="332">
        <f t="shared" si="19"/>
        <v>1.7260920211078474</v>
      </c>
      <c r="R74" s="329">
        <f t="shared" si="19"/>
        <v>1.417562910635536</v>
      </c>
      <c r="S74" s="328">
        <f t="shared" si="19"/>
        <v>36.06908727208441</v>
      </c>
      <c r="T74" s="331">
        <f t="shared" si="19"/>
        <v>6.146970287726402</v>
      </c>
      <c r="U74" s="329">
        <f t="shared" si="19"/>
        <v>2.5592901408723576</v>
      </c>
      <c r="V74" s="329">
        <f t="shared" si="19"/>
        <v>0.03656820697120798</v>
      </c>
      <c r="W74" s="330"/>
      <c r="X74" s="329">
        <f>X73/$D73*100</f>
        <v>0.2183194608247947</v>
      </c>
      <c r="Y74" s="329"/>
      <c r="Z74" s="329">
        <f>Z73/$D73*100</f>
        <v>0.7640575694977563</v>
      </c>
      <c r="AA74" s="328">
        <f>AA73/$D73*100</f>
        <v>9.725205665892519</v>
      </c>
      <c r="AB74" s="327">
        <f>AB73/$D73*100</f>
        <v>29.19353784082901</v>
      </c>
      <c r="AC74" s="327">
        <f>AC73/$D73*100</f>
        <v>1.066411254289499</v>
      </c>
      <c r="AD74" s="327">
        <f>AD73/$D73*100</f>
        <v>10.805057552545607</v>
      </c>
      <c r="AE74" s="299"/>
    </row>
    <row r="75" spans="1:31" ht="12.75" customHeight="1">
      <c r="A75" s="350"/>
      <c r="B75" s="349">
        <v>24</v>
      </c>
      <c r="C75" s="348" t="s">
        <v>232</v>
      </c>
      <c r="D75" s="347">
        <f>H75+M75+S75+AA75+AB75+AC75+AD75</f>
        <v>807060</v>
      </c>
      <c r="E75" s="343">
        <v>60992</v>
      </c>
      <c r="F75" s="342"/>
      <c r="G75" s="342">
        <v>1464</v>
      </c>
      <c r="H75" s="346">
        <f>E75+F75+G75</f>
        <v>62456</v>
      </c>
      <c r="I75" s="343"/>
      <c r="J75" s="342">
        <v>30090</v>
      </c>
      <c r="K75" s="342"/>
      <c r="L75" s="342">
        <v>11005</v>
      </c>
      <c r="M75" s="345">
        <f>SUM(J75:L75)</f>
        <v>41095</v>
      </c>
      <c r="N75" s="343">
        <v>97398</v>
      </c>
      <c r="O75" s="342">
        <v>143995</v>
      </c>
      <c r="P75" s="344">
        <v>15885</v>
      </c>
      <c r="Q75" s="342">
        <v>13713</v>
      </c>
      <c r="R75" s="342">
        <v>12422</v>
      </c>
      <c r="S75" s="341">
        <f>SUM(N75:R75)</f>
        <v>283413</v>
      </c>
      <c r="T75" s="343">
        <v>49891</v>
      </c>
      <c r="U75" s="342">
        <v>21536</v>
      </c>
      <c r="V75" s="342"/>
      <c r="W75" s="342"/>
      <c r="X75" s="342">
        <v>3920</v>
      </c>
      <c r="Y75" s="342"/>
      <c r="Z75" s="342">
        <v>6189</v>
      </c>
      <c r="AA75" s="341">
        <f>SUM(T75:Z75)</f>
        <v>81536</v>
      </c>
      <c r="AB75" s="340">
        <v>235570</v>
      </c>
      <c r="AC75" s="340">
        <v>11647</v>
      </c>
      <c r="AD75" s="340">
        <v>91343</v>
      </c>
      <c r="AE75" s="299"/>
    </row>
    <row r="76" spans="1:31" ht="12.75" customHeight="1">
      <c r="A76" s="339"/>
      <c r="B76" s="338"/>
      <c r="C76" s="337"/>
      <c r="D76" s="336"/>
      <c r="E76" s="331">
        <f>E75/$D75*100</f>
        <v>7.557306767774391</v>
      </c>
      <c r="F76" s="335"/>
      <c r="G76" s="329">
        <f>G75/$D75*100</f>
        <v>0.18139915247936958</v>
      </c>
      <c r="H76" s="328">
        <f>H75/$D75*100</f>
        <v>7.738705920253761</v>
      </c>
      <c r="I76" s="334"/>
      <c r="J76" s="332">
        <f>J75/$D75*100</f>
        <v>3.7283473347706493</v>
      </c>
      <c r="K76" s="333"/>
      <c r="L76" s="329">
        <f aca="true" t="shared" si="20" ref="L76:U76">L75/$D75*100</f>
        <v>1.3635913067182117</v>
      </c>
      <c r="M76" s="328">
        <f t="shared" si="20"/>
        <v>5.091938641488861</v>
      </c>
      <c r="N76" s="331">
        <f t="shared" si="20"/>
        <v>12.068247713924615</v>
      </c>
      <c r="O76" s="329">
        <f t="shared" si="20"/>
        <v>17.841920055510123</v>
      </c>
      <c r="P76" s="329">
        <f t="shared" si="20"/>
        <v>1.9682551483161104</v>
      </c>
      <c r="Q76" s="332">
        <f t="shared" si="20"/>
        <v>1.6991301761950783</v>
      </c>
      <c r="R76" s="329">
        <f t="shared" si="20"/>
        <v>1.5391668525264541</v>
      </c>
      <c r="S76" s="328">
        <f t="shared" si="20"/>
        <v>35.11671994647238</v>
      </c>
      <c r="T76" s="331">
        <f t="shared" si="20"/>
        <v>6.181820434664089</v>
      </c>
      <c r="U76" s="329">
        <f t="shared" si="20"/>
        <v>2.66845092062548</v>
      </c>
      <c r="V76" s="329"/>
      <c r="W76" s="330"/>
      <c r="X76" s="329">
        <f>X75/$D75*100</f>
        <v>0.48571357767700046</v>
      </c>
      <c r="Y76" s="329"/>
      <c r="Z76" s="329">
        <f>Z75/$D75*100</f>
        <v>0.7668574827150397</v>
      </c>
      <c r="AA76" s="328">
        <f>AA75/$D75*100</f>
        <v>10.102842415681609</v>
      </c>
      <c r="AB76" s="327">
        <f>AB75/$D75*100</f>
        <v>29.18866007483954</v>
      </c>
      <c r="AC76" s="327">
        <f>AC75/$D75*100</f>
        <v>1.4431392957153124</v>
      </c>
      <c r="AD76" s="327">
        <f>AD75/$D75*100</f>
        <v>11.317993705548535</v>
      </c>
      <c r="AE76" s="299"/>
    </row>
    <row r="77" spans="1:31" ht="12.75" customHeight="1">
      <c r="A77" s="326"/>
      <c r="B77" s="302">
        <v>25</v>
      </c>
      <c r="C77" s="325" t="s">
        <v>231</v>
      </c>
      <c r="D77" s="324">
        <f>SUM(H77,M77,S77,AA77,AB77,AC77,AD77)</f>
        <v>793363</v>
      </c>
      <c r="E77" s="320">
        <v>59593</v>
      </c>
      <c r="F77" s="319"/>
      <c r="G77" s="319">
        <v>1223</v>
      </c>
      <c r="H77" s="323">
        <f>E77+F77+G77</f>
        <v>60816</v>
      </c>
      <c r="I77" s="320"/>
      <c r="J77" s="319">
        <v>24787</v>
      </c>
      <c r="K77" s="319"/>
      <c r="L77" s="319">
        <v>10335</v>
      </c>
      <c r="M77" s="322">
        <f>SUM(J77:L77)</f>
        <v>35122</v>
      </c>
      <c r="N77" s="320">
        <v>95829</v>
      </c>
      <c r="O77" s="319">
        <v>136971</v>
      </c>
      <c r="P77" s="321">
        <v>13571</v>
      </c>
      <c r="Q77" s="319">
        <v>11608</v>
      </c>
      <c r="R77" s="319">
        <v>11952</v>
      </c>
      <c r="S77" s="318">
        <f>SUM(N77:R77)</f>
        <v>269931</v>
      </c>
      <c r="T77" s="320">
        <v>49124</v>
      </c>
      <c r="U77" s="319">
        <v>21458</v>
      </c>
      <c r="V77" s="319"/>
      <c r="W77" s="319"/>
      <c r="X77" s="319"/>
      <c r="Y77" s="319">
        <v>1913</v>
      </c>
      <c r="Z77" s="319">
        <v>7986</v>
      </c>
      <c r="AA77" s="318">
        <f>SUM(T77:Z77)</f>
        <v>80481</v>
      </c>
      <c r="AB77" s="317">
        <v>242779</v>
      </c>
      <c r="AC77" s="317">
        <v>10749</v>
      </c>
      <c r="AD77" s="317">
        <v>93485</v>
      </c>
      <c r="AE77" s="299"/>
    </row>
    <row r="78" spans="1:31" ht="12.75" customHeight="1" thickBot="1">
      <c r="A78" s="316"/>
      <c r="B78" s="315"/>
      <c r="C78" s="314"/>
      <c r="D78" s="313"/>
      <c r="E78" s="308">
        <f>E77/$D77*100</f>
        <v>7.511441799025162</v>
      </c>
      <c r="F78" s="312"/>
      <c r="G78" s="306">
        <f>G77/$D77*100</f>
        <v>0.15415389928695944</v>
      </c>
      <c r="H78" s="305">
        <f>H77/$D77*100</f>
        <v>7.6655956983121225</v>
      </c>
      <c r="I78" s="311"/>
      <c r="J78" s="309">
        <f>J77/$D77*100</f>
        <v>3.1242949318281794</v>
      </c>
      <c r="K78" s="310"/>
      <c r="L78" s="306">
        <f aca="true" t="shared" si="21" ref="L78:U78">L77/$D77*100</f>
        <v>1.3026823786841586</v>
      </c>
      <c r="M78" s="305">
        <f t="shared" si="21"/>
        <v>4.4269773105123384</v>
      </c>
      <c r="N78" s="308">
        <f t="shared" si="21"/>
        <v>12.078834026794796</v>
      </c>
      <c r="O78" s="306">
        <f t="shared" si="21"/>
        <v>17.264606491605985</v>
      </c>
      <c r="P78" s="306">
        <f t="shared" si="21"/>
        <v>1.7105662855464647</v>
      </c>
      <c r="Q78" s="309">
        <f t="shared" si="21"/>
        <v>1.4631385633058258</v>
      </c>
      <c r="R78" s="306">
        <f t="shared" si="21"/>
        <v>1.5064982864086176</v>
      </c>
      <c r="S78" s="305">
        <f t="shared" si="21"/>
        <v>34.023643653661686</v>
      </c>
      <c r="T78" s="308">
        <f t="shared" si="21"/>
        <v>6.191869295643986</v>
      </c>
      <c r="U78" s="306">
        <f t="shared" si="21"/>
        <v>2.704688774243316</v>
      </c>
      <c r="V78" s="306"/>
      <c r="W78" s="307"/>
      <c r="X78" s="306"/>
      <c r="Y78" s="306">
        <f aca="true" t="shared" si="22" ref="Y78:AD78">Y77/$D77*100</f>
        <v>0.2411254369059308</v>
      </c>
      <c r="Z78" s="306">
        <f t="shared" si="22"/>
        <v>1.006601013659573</v>
      </c>
      <c r="AA78" s="305">
        <f t="shared" si="22"/>
        <v>10.144284520452807</v>
      </c>
      <c r="AB78" s="304">
        <f t="shared" si="22"/>
        <v>30.60125062550182</v>
      </c>
      <c r="AC78" s="304">
        <f t="shared" si="22"/>
        <v>1.3548653012555412</v>
      </c>
      <c r="AD78" s="304">
        <f t="shared" si="22"/>
        <v>11.783382890303681</v>
      </c>
      <c r="AE78" s="299"/>
    </row>
    <row r="79" spans="1:31" ht="12.75" customHeight="1">
      <c r="A79" s="302"/>
      <c r="B79" s="302"/>
      <c r="C79" s="303"/>
      <c r="D79" s="302"/>
      <c r="E79" s="300"/>
      <c r="F79" s="302"/>
      <c r="G79" s="300"/>
      <c r="H79" s="300"/>
      <c r="I79" s="302"/>
      <c r="J79" s="300"/>
      <c r="K79" s="301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299"/>
    </row>
    <row r="80" spans="1:22" s="297" customFormat="1" ht="13.5" customHeight="1">
      <c r="A80" s="298" t="s">
        <v>189</v>
      </c>
      <c r="B80" s="297" t="s">
        <v>315</v>
      </c>
      <c r="D80" s="296"/>
      <c r="E80" s="296"/>
      <c r="F80" s="296"/>
      <c r="G80" s="296"/>
      <c r="H80" s="296"/>
      <c r="I80" s="296"/>
      <c r="J80" s="296"/>
      <c r="K80" s="296"/>
      <c r="L80" s="297" t="s">
        <v>314</v>
      </c>
      <c r="N80" s="296"/>
      <c r="O80" s="296"/>
      <c r="P80" s="296"/>
      <c r="Q80" s="296"/>
      <c r="R80" s="296"/>
      <c r="S80" s="296"/>
      <c r="T80" s="296"/>
      <c r="U80" s="297" t="s">
        <v>313</v>
      </c>
      <c r="V80" s="296"/>
    </row>
    <row r="81" spans="2:22" s="297" customFormat="1" ht="13.5" customHeight="1">
      <c r="B81" s="297" t="s">
        <v>312</v>
      </c>
      <c r="D81" s="296"/>
      <c r="E81" s="296"/>
      <c r="F81" s="296"/>
      <c r="G81" s="296"/>
      <c r="H81" s="296"/>
      <c r="I81" s="296"/>
      <c r="J81" s="296"/>
      <c r="K81" s="296"/>
      <c r="L81" s="297" t="s">
        <v>311</v>
      </c>
      <c r="N81" s="296"/>
      <c r="O81" s="296"/>
      <c r="P81" s="296"/>
      <c r="Q81" s="296"/>
      <c r="R81" s="296"/>
      <c r="S81" s="296"/>
      <c r="T81" s="296"/>
      <c r="U81" s="297" t="s">
        <v>310</v>
      </c>
      <c r="V81" s="296"/>
    </row>
    <row r="82" spans="2:22" s="297" customFormat="1" ht="13.5" customHeight="1">
      <c r="B82" s="297" t="s">
        <v>309</v>
      </c>
      <c r="D82" s="296"/>
      <c r="E82" s="296"/>
      <c r="F82" s="296"/>
      <c r="G82" s="296"/>
      <c r="H82" s="296"/>
      <c r="I82" s="296"/>
      <c r="J82" s="296"/>
      <c r="K82" s="296"/>
      <c r="L82" s="297" t="s">
        <v>308</v>
      </c>
      <c r="U82" s="297" t="s">
        <v>307</v>
      </c>
      <c r="V82" s="296"/>
    </row>
    <row r="83" spans="2:22" s="297" customFormat="1" ht="13.5" customHeight="1">
      <c r="B83" s="297" t="s">
        <v>306</v>
      </c>
      <c r="D83" s="296"/>
      <c r="E83" s="296"/>
      <c r="F83" s="296"/>
      <c r="G83" s="296"/>
      <c r="H83" s="296"/>
      <c r="I83" s="296"/>
      <c r="J83" s="296"/>
      <c r="K83" s="296"/>
      <c r="L83" s="297" t="s">
        <v>305</v>
      </c>
      <c r="N83" s="296"/>
      <c r="O83" s="296"/>
      <c r="P83" s="296"/>
      <c r="Q83" s="296"/>
      <c r="R83" s="296"/>
      <c r="S83" s="296"/>
      <c r="T83" s="296"/>
      <c r="U83" s="297" t="s">
        <v>304</v>
      </c>
      <c r="V83" s="296"/>
    </row>
    <row r="84" spans="2:27" s="296" customFormat="1" ht="11.25">
      <c r="B84" s="297" t="s">
        <v>303</v>
      </c>
      <c r="L84" s="297" t="s">
        <v>302</v>
      </c>
      <c r="U84" s="297" t="s">
        <v>301</v>
      </c>
      <c r="AA84" s="296" t="s">
        <v>300</v>
      </c>
    </row>
  </sheetData>
  <sheetProtection/>
  <mergeCells count="10">
    <mergeCell ref="AD3:AD4"/>
    <mergeCell ref="A1:S1"/>
    <mergeCell ref="AB3:AB4"/>
    <mergeCell ref="AC3:AC4"/>
    <mergeCell ref="I3:M3"/>
    <mergeCell ref="N3:S3"/>
    <mergeCell ref="T3:AA3"/>
    <mergeCell ref="A3:C4"/>
    <mergeCell ref="D3:D4"/>
    <mergeCell ref="E3:H3"/>
  </mergeCells>
  <printOptions/>
  <pageMargins left="1.3779527559055118" right="0.9448818897637796" top="0.984251968503937" bottom="0.7874015748031497" header="0.5118110236220472" footer="0.5118110236220472"/>
  <pageSetup horizontalDpi="600" verticalDpi="600" orientation="landscape" paperSize="8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4.28125" style="5" customWidth="1"/>
    <col min="2" max="2" width="2.421875" style="5" customWidth="1"/>
    <col min="3" max="3" width="3.7109375" style="376" customWidth="1"/>
    <col min="4" max="4" width="4.00390625" style="5" customWidth="1"/>
    <col min="5" max="19" width="8.28125" style="5" customWidth="1"/>
    <col min="20" max="20" width="9.00390625" style="375" customWidth="1"/>
    <col min="21" max="30" width="8.28125" style="5" customWidth="1"/>
    <col min="31" max="31" width="9.00390625" style="5" customWidth="1"/>
    <col min="32" max="32" width="8.28125" style="5" bestFit="1" customWidth="1"/>
    <col min="33" max="33" width="7.421875" style="5" bestFit="1" customWidth="1"/>
    <col min="34" max="16384" width="9.00390625" style="5" customWidth="1"/>
  </cols>
  <sheetData>
    <row r="1" spans="1:33" ht="18.75">
      <c r="A1" s="769" t="s">
        <v>355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</row>
    <row r="2" spans="1:33" ht="14.25" thickBot="1">
      <c r="A2" s="7"/>
      <c r="B2" s="421"/>
      <c r="C2" s="423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2"/>
      <c r="O2" s="421"/>
      <c r="P2" s="421"/>
      <c r="Q2" s="421"/>
      <c r="R2" s="421"/>
      <c r="AD2" s="772" t="s">
        <v>354</v>
      </c>
      <c r="AE2" s="772"/>
      <c r="AF2" s="772"/>
      <c r="AG2" s="772"/>
    </row>
    <row r="3" spans="1:33" s="412" customFormat="1" ht="25.5" customHeight="1">
      <c r="A3" s="747" t="s">
        <v>153</v>
      </c>
      <c r="B3" s="748"/>
      <c r="C3" s="748"/>
      <c r="D3" s="749"/>
      <c r="E3" s="419" t="s">
        <v>152</v>
      </c>
      <c r="F3" s="418" t="s">
        <v>151</v>
      </c>
      <c r="G3" s="419" t="s">
        <v>149</v>
      </c>
      <c r="H3" s="418" t="s">
        <v>150</v>
      </c>
      <c r="I3" s="418" t="s">
        <v>148</v>
      </c>
      <c r="J3" s="418" t="s">
        <v>147</v>
      </c>
      <c r="K3" s="419" t="s">
        <v>145</v>
      </c>
      <c r="L3" s="418" t="s">
        <v>146</v>
      </c>
      <c r="M3" s="418" t="s">
        <v>144</v>
      </c>
      <c r="N3" s="418" t="s">
        <v>142</v>
      </c>
      <c r="O3" s="420" t="s">
        <v>143</v>
      </c>
      <c r="P3" s="418" t="s">
        <v>141</v>
      </c>
      <c r="Q3" s="418" t="s">
        <v>140</v>
      </c>
      <c r="R3" s="420" t="s">
        <v>139</v>
      </c>
      <c r="S3" s="418" t="s">
        <v>353</v>
      </c>
      <c r="T3" s="419" t="s">
        <v>137</v>
      </c>
      <c r="U3" s="418" t="s">
        <v>133</v>
      </c>
      <c r="V3" s="418" t="s">
        <v>136</v>
      </c>
      <c r="W3" s="418" t="s">
        <v>135</v>
      </c>
      <c r="X3" s="418" t="s">
        <v>132</v>
      </c>
      <c r="Y3" s="418" t="s">
        <v>134</v>
      </c>
      <c r="Z3" s="417" t="s">
        <v>131</v>
      </c>
      <c r="AA3" s="416" t="s">
        <v>129</v>
      </c>
      <c r="AB3" s="416" t="s">
        <v>138</v>
      </c>
      <c r="AC3" s="417" t="s">
        <v>130</v>
      </c>
      <c r="AD3" s="416" t="s">
        <v>352</v>
      </c>
      <c r="AE3" s="415" t="s">
        <v>128</v>
      </c>
      <c r="AF3" s="414" t="s">
        <v>127</v>
      </c>
      <c r="AG3" s="413" t="s">
        <v>126</v>
      </c>
    </row>
    <row r="4" spans="1:33" ht="18" customHeight="1">
      <c r="A4" s="743" t="s">
        <v>205</v>
      </c>
      <c r="B4" s="737" t="s">
        <v>204</v>
      </c>
      <c r="C4" s="757">
        <v>1989</v>
      </c>
      <c r="D4" s="397" t="s">
        <v>340</v>
      </c>
      <c r="E4" s="409">
        <v>4656644</v>
      </c>
      <c r="F4" s="409">
        <v>145847</v>
      </c>
      <c r="G4" s="411">
        <v>223691</v>
      </c>
      <c r="H4" s="409">
        <v>234999</v>
      </c>
      <c r="I4" s="409">
        <v>179217</v>
      </c>
      <c r="J4" s="409">
        <v>129626</v>
      </c>
      <c r="K4" s="409">
        <v>19005</v>
      </c>
      <c r="L4" s="409">
        <v>152903</v>
      </c>
      <c r="M4" s="411">
        <v>218535</v>
      </c>
      <c r="N4" s="409">
        <v>89624</v>
      </c>
      <c r="O4" s="409">
        <v>419120</v>
      </c>
      <c r="P4" s="409">
        <v>158789</v>
      </c>
      <c r="Q4" s="409">
        <v>1080</v>
      </c>
      <c r="R4" s="409">
        <v>8569</v>
      </c>
      <c r="S4" s="409">
        <v>9720</v>
      </c>
      <c r="T4" s="396">
        <v>23060</v>
      </c>
      <c r="U4" s="409">
        <v>40763</v>
      </c>
      <c r="V4" s="411">
        <v>3525</v>
      </c>
      <c r="W4" s="411">
        <v>43531</v>
      </c>
      <c r="X4" s="411">
        <v>105281</v>
      </c>
      <c r="Y4" s="411">
        <v>421800</v>
      </c>
      <c r="Z4" s="411">
        <v>20827</v>
      </c>
      <c r="AA4" s="411"/>
      <c r="AB4" s="411"/>
      <c r="AC4" s="409">
        <v>42415</v>
      </c>
      <c r="AD4" s="411">
        <v>1070350</v>
      </c>
      <c r="AE4" s="394">
        <v>8418921</v>
      </c>
      <c r="AF4" s="393" t="s">
        <v>125</v>
      </c>
      <c r="AG4" s="755">
        <v>53</v>
      </c>
    </row>
    <row r="5" spans="1:33" ht="18" customHeight="1">
      <c r="A5" s="744"/>
      <c r="B5" s="751"/>
      <c r="C5" s="758"/>
      <c r="D5" s="407" t="s">
        <v>338</v>
      </c>
      <c r="E5" s="408">
        <v>749086</v>
      </c>
      <c r="F5" s="408">
        <v>29321</v>
      </c>
      <c r="G5" s="410">
        <v>80140</v>
      </c>
      <c r="H5" s="408">
        <v>54233</v>
      </c>
      <c r="I5" s="408">
        <v>40292</v>
      </c>
      <c r="J5" s="408">
        <v>32810</v>
      </c>
      <c r="K5" s="408">
        <v>4006</v>
      </c>
      <c r="L5" s="408">
        <v>37030</v>
      </c>
      <c r="M5" s="410">
        <v>54250</v>
      </c>
      <c r="N5" s="408">
        <v>18858</v>
      </c>
      <c r="O5" s="408">
        <v>47073</v>
      </c>
      <c r="P5" s="408">
        <v>33177</v>
      </c>
      <c r="Q5" s="408">
        <v>593</v>
      </c>
      <c r="R5" s="408">
        <v>3044</v>
      </c>
      <c r="S5" s="408">
        <v>2517</v>
      </c>
      <c r="T5" s="401">
        <v>8666</v>
      </c>
      <c r="U5" s="408">
        <v>8853</v>
      </c>
      <c r="V5" s="410">
        <v>709</v>
      </c>
      <c r="W5" s="410">
        <v>10205</v>
      </c>
      <c r="X5" s="410">
        <v>31766</v>
      </c>
      <c r="Y5" s="410">
        <v>97541</v>
      </c>
      <c r="Z5" s="410">
        <v>5802</v>
      </c>
      <c r="AA5" s="410"/>
      <c r="AB5" s="410"/>
      <c r="AC5" s="408">
        <v>8765</v>
      </c>
      <c r="AD5" s="410">
        <v>246968</v>
      </c>
      <c r="AE5" s="399">
        <v>1605705</v>
      </c>
      <c r="AF5" s="398" t="s">
        <v>124</v>
      </c>
      <c r="AG5" s="756"/>
    </row>
    <row r="6" spans="1:33" ht="18" customHeight="1">
      <c r="A6" s="743"/>
      <c r="B6" s="737">
        <v>2</v>
      </c>
      <c r="C6" s="759">
        <v>90</v>
      </c>
      <c r="D6" s="397" t="s">
        <v>340</v>
      </c>
      <c r="E6" s="409">
        <v>5439655</v>
      </c>
      <c r="F6" s="409">
        <v>192026</v>
      </c>
      <c r="G6" s="411">
        <v>285602</v>
      </c>
      <c r="H6" s="409">
        <v>243061</v>
      </c>
      <c r="I6" s="409">
        <v>186389</v>
      </c>
      <c r="J6" s="409">
        <v>165411</v>
      </c>
      <c r="K6" s="409">
        <v>65617</v>
      </c>
      <c r="L6" s="409">
        <v>160089</v>
      </c>
      <c r="M6" s="411">
        <v>735266</v>
      </c>
      <c r="N6" s="409">
        <v>204225</v>
      </c>
      <c r="O6" s="409">
        <v>189267</v>
      </c>
      <c r="P6" s="409">
        <v>237529</v>
      </c>
      <c r="Q6" s="409">
        <v>1452</v>
      </c>
      <c r="R6" s="409">
        <v>12363</v>
      </c>
      <c r="S6" s="409">
        <v>11142</v>
      </c>
      <c r="T6" s="396">
        <v>17343</v>
      </c>
      <c r="U6" s="409">
        <v>41585</v>
      </c>
      <c r="V6" s="411">
        <v>1050</v>
      </c>
      <c r="W6" s="411">
        <v>17461</v>
      </c>
      <c r="X6" s="411">
        <v>111375</v>
      </c>
      <c r="Y6" s="411">
        <v>543007</v>
      </c>
      <c r="Z6" s="411">
        <v>26937</v>
      </c>
      <c r="AA6" s="411"/>
      <c r="AB6" s="411"/>
      <c r="AC6" s="409">
        <v>43495</v>
      </c>
      <c r="AD6" s="411">
        <v>1077404</v>
      </c>
      <c r="AE6" s="394">
        <v>10008751</v>
      </c>
      <c r="AF6" s="393" t="s">
        <v>123</v>
      </c>
      <c r="AG6" s="760">
        <v>50</v>
      </c>
    </row>
    <row r="7" spans="1:33" ht="18" customHeight="1">
      <c r="A7" s="744"/>
      <c r="B7" s="751"/>
      <c r="C7" s="758"/>
      <c r="D7" s="407" t="s">
        <v>338</v>
      </c>
      <c r="E7" s="408">
        <v>880193</v>
      </c>
      <c r="F7" s="408">
        <v>42961</v>
      </c>
      <c r="G7" s="410">
        <v>99774</v>
      </c>
      <c r="H7" s="408">
        <v>56792</v>
      </c>
      <c r="I7" s="408">
        <v>47990</v>
      </c>
      <c r="J7" s="408">
        <v>38829</v>
      </c>
      <c r="K7" s="408">
        <v>9560</v>
      </c>
      <c r="L7" s="408">
        <v>35261</v>
      </c>
      <c r="M7" s="410">
        <v>169030</v>
      </c>
      <c r="N7" s="408">
        <v>46215</v>
      </c>
      <c r="O7" s="408">
        <v>26365</v>
      </c>
      <c r="P7" s="408">
        <v>49948</v>
      </c>
      <c r="Q7" s="408">
        <v>854</v>
      </c>
      <c r="R7" s="408">
        <v>5424</v>
      </c>
      <c r="S7" s="408">
        <v>2362</v>
      </c>
      <c r="T7" s="401">
        <v>5185</v>
      </c>
      <c r="U7" s="408">
        <v>8666</v>
      </c>
      <c r="V7" s="410">
        <v>327</v>
      </c>
      <c r="W7" s="410">
        <v>4827</v>
      </c>
      <c r="X7" s="410">
        <v>31847</v>
      </c>
      <c r="Y7" s="410">
        <v>120453</v>
      </c>
      <c r="Z7" s="410">
        <v>7293</v>
      </c>
      <c r="AA7" s="410"/>
      <c r="AB7" s="410"/>
      <c r="AC7" s="408">
        <v>9289</v>
      </c>
      <c r="AD7" s="410">
        <v>259001</v>
      </c>
      <c r="AE7" s="399">
        <v>1958446</v>
      </c>
      <c r="AF7" s="398" t="s">
        <v>122</v>
      </c>
      <c r="AG7" s="756"/>
    </row>
    <row r="8" spans="1:33" ht="18" customHeight="1">
      <c r="A8" s="743"/>
      <c r="B8" s="737">
        <v>3</v>
      </c>
      <c r="C8" s="759">
        <v>91</v>
      </c>
      <c r="D8" s="397" t="s">
        <v>340</v>
      </c>
      <c r="E8" s="409">
        <v>6076193</v>
      </c>
      <c r="F8" s="409">
        <v>428954</v>
      </c>
      <c r="G8" s="411">
        <v>283819</v>
      </c>
      <c r="H8" s="409">
        <v>267827</v>
      </c>
      <c r="I8" s="409">
        <v>195495</v>
      </c>
      <c r="J8" s="409">
        <v>194742</v>
      </c>
      <c r="K8" s="409">
        <v>63461</v>
      </c>
      <c r="L8" s="409">
        <v>201796</v>
      </c>
      <c r="M8" s="411">
        <v>505061</v>
      </c>
      <c r="N8" s="409">
        <v>133369</v>
      </c>
      <c r="O8" s="409">
        <v>123643</v>
      </c>
      <c r="P8" s="409">
        <v>331342</v>
      </c>
      <c r="Q8" s="409">
        <v>1512</v>
      </c>
      <c r="R8" s="409">
        <v>1665</v>
      </c>
      <c r="S8" s="409">
        <v>16427</v>
      </c>
      <c r="T8" s="396">
        <v>30450</v>
      </c>
      <c r="U8" s="409">
        <v>39453</v>
      </c>
      <c r="V8" s="411">
        <v>972</v>
      </c>
      <c r="W8" s="411">
        <v>24560</v>
      </c>
      <c r="X8" s="411">
        <v>127351</v>
      </c>
      <c r="Y8" s="411">
        <v>350031</v>
      </c>
      <c r="Z8" s="411">
        <v>52106</v>
      </c>
      <c r="AA8" s="411"/>
      <c r="AB8" s="411"/>
      <c r="AC8" s="409">
        <v>54516</v>
      </c>
      <c r="AD8" s="411">
        <v>1230431</v>
      </c>
      <c r="AE8" s="394">
        <v>10735176</v>
      </c>
      <c r="AF8" s="393" t="s">
        <v>121</v>
      </c>
      <c r="AG8" s="760">
        <v>58</v>
      </c>
    </row>
    <row r="9" spans="1:33" ht="18" customHeight="1">
      <c r="A9" s="744"/>
      <c r="B9" s="751"/>
      <c r="C9" s="758"/>
      <c r="D9" s="407" t="s">
        <v>338</v>
      </c>
      <c r="E9" s="408">
        <v>906545</v>
      </c>
      <c r="F9" s="408">
        <v>99987</v>
      </c>
      <c r="G9" s="410">
        <v>96173</v>
      </c>
      <c r="H9" s="408">
        <v>64529</v>
      </c>
      <c r="I9" s="408">
        <v>53380</v>
      </c>
      <c r="J9" s="408">
        <v>48384</v>
      </c>
      <c r="K9" s="408">
        <v>11152</v>
      </c>
      <c r="L9" s="408">
        <v>48164</v>
      </c>
      <c r="M9" s="410">
        <v>118916</v>
      </c>
      <c r="N9" s="408">
        <v>26823</v>
      </c>
      <c r="O9" s="408">
        <v>27152</v>
      </c>
      <c r="P9" s="408">
        <v>77179</v>
      </c>
      <c r="Q9" s="408">
        <v>865</v>
      </c>
      <c r="R9" s="408">
        <v>462</v>
      </c>
      <c r="S9" s="408">
        <v>3043</v>
      </c>
      <c r="T9" s="401">
        <v>7151</v>
      </c>
      <c r="U9" s="408">
        <v>9398</v>
      </c>
      <c r="V9" s="410">
        <v>237</v>
      </c>
      <c r="W9" s="410">
        <v>5432</v>
      </c>
      <c r="X9" s="410">
        <v>38918</v>
      </c>
      <c r="Y9" s="410">
        <v>88711</v>
      </c>
      <c r="Z9" s="410">
        <v>14920</v>
      </c>
      <c r="AA9" s="410"/>
      <c r="AB9" s="410"/>
      <c r="AC9" s="408">
        <v>12743</v>
      </c>
      <c r="AD9" s="410">
        <v>273497</v>
      </c>
      <c r="AE9" s="399">
        <v>2033761</v>
      </c>
      <c r="AF9" s="398" t="s">
        <v>120</v>
      </c>
      <c r="AG9" s="756"/>
    </row>
    <row r="10" spans="1:33" ht="18" customHeight="1">
      <c r="A10" s="743"/>
      <c r="B10" s="737">
        <v>4</v>
      </c>
      <c r="C10" s="759">
        <v>92</v>
      </c>
      <c r="D10" s="397" t="s">
        <v>340</v>
      </c>
      <c r="E10" s="409">
        <v>7056764</v>
      </c>
      <c r="F10" s="409">
        <v>381463</v>
      </c>
      <c r="G10" s="411">
        <v>300119</v>
      </c>
      <c r="H10" s="409">
        <v>244492</v>
      </c>
      <c r="I10" s="409">
        <v>161687</v>
      </c>
      <c r="J10" s="409">
        <v>91930</v>
      </c>
      <c r="K10" s="409">
        <v>138850</v>
      </c>
      <c r="L10" s="409">
        <v>338078</v>
      </c>
      <c r="M10" s="411">
        <v>282573</v>
      </c>
      <c r="N10" s="409">
        <v>89166</v>
      </c>
      <c r="O10" s="409">
        <v>113449</v>
      </c>
      <c r="P10" s="409">
        <v>411620</v>
      </c>
      <c r="Q10" s="409">
        <v>2256</v>
      </c>
      <c r="R10" s="409"/>
      <c r="S10" s="409">
        <v>18529</v>
      </c>
      <c r="T10" s="396">
        <v>18611</v>
      </c>
      <c r="U10" s="409">
        <v>47682</v>
      </c>
      <c r="V10" s="411"/>
      <c r="W10" s="411">
        <v>32470</v>
      </c>
      <c r="X10" s="411">
        <v>129251</v>
      </c>
      <c r="Y10" s="411">
        <v>269357</v>
      </c>
      <c r="Z10" s="411">
        <v>113463</v>
      </c>
      <c r="AA10" s="411"/>
      <c r="AB10" s="411"/>
      <c r="AC10" s="409">
        <v>38251</v>
      </c>
      <c r="AD10" s="411">
        <v>1321476</v>
      </c>
      <c r="AE10" s="394">
        <v>11601537</v>
      </c>
      <c r="AF10" s="393" t="s">
        <v>119</v>
      </c>
      <c r="AG10" s="760">
        <v>61</v>
      </c>
    </row>
    <row r="11" spans="1:33" ht="18" customHeight="1">
      <c r="A11" s="744"/>
      <c r="B11" s="751"/>
      <c r="C11" s="758"/>
      <c r="D11" s="407" t="s">
        <v>338</v>
      </c>
      <c r="E11" s="408">
        <v>1064100</v>
      </c>
      <c r="F11" s="408">
        <v>90114</v>
      </c>
      <c r="G11" s="410">
        <v>99556</v>
      </c>
      <c r="H11" s="408">
        <v>59779</v>
      </c>
      <c r="I11" s="408">
        <v>46388</v>
      </c>
      <c r="J11" s="408">
        <v>20563</v>
      </c>
      <c r="K11" s="408">
        <v>25154</v>
      </c>
      <c r="L11" s="408">
        <v>74745</v>
      </c>
      <c r="M11" s="410">
        <v>65621</v>
      </c>
      <c r="N11" s="408">
        <v>19711</v>
      </c>
      <c r="O11" s="408">
        <v>22114</v>
      </c>
      <c r="P11" s="408">
        <v>91428</v>
      </c>
      <c r="Q11" s="408">
        <v>1294</v>
      </c>
      <c r="R11" s="408"/>
      <c r="S11" s="408">
        <v>5586</v>
      </c>
      <c r="T11" s="401">
        <v>5760</v>
      </c>
      <c r="U11" s="408">
        <v>10748</v>
      </c>
      <c r="V11" s="410"/>
      <c r="W11" s="410">
        <v>7013</v>
      </c>
      <c r="X11" s="410">
        <v>40089</v>
      </c>
      <c r="Y11" s="410">
        <v>66312</v>
      </c>
      <c r="Z11" s="410">
        <v>30199</v>
      </c>
      <c r="AA11" s="410"/>
      <c r="AB11" s="410"/>
      <c r="AC11" s="408">
        <v>8467</v>
      </c>
      <c r="AD11" s="410">
        <v>337599</v>
      </c>
      <c r="AE11" s="399">
        <v>2192340</v>
      </c>
      <c r="AF11" s="398" t="s">
        <v>118</v>
      </c>
      <c r="AG11" s="756"/>
    </row>
    <row r="12" spans="1:33" ht="18" customHeight="1">
      <c r="A12" s="743"/>
      <c r="B12" s="737">
        <v>5</v>
      </c>
      <c r="C12" s="759">
        <v>93</v>
      </c>
      <c r="D12" s="397" t="s">
        <v>340</v>
      </c>
      <c r="E12" s="409">
        <v>7187386</v>
      </c>
      <c r="F12" s="409">
        <v>479788</v>
      </c>
      <c r="G12" s="411">
        <v>298587</v>
      </c>
      <c r="H12" s="409">
        <v>253599</v>
      </c>
      <c r="I12" s="409">
        <v>171776</v>
      </c>
      <c r="J12" s="409">
        <v>130112</v>
      </c>
      <c r="K12" s="409">
        <v>160652</v>
      </c>
      <c r="L12" s="409">
        <v>227077</v>
      </c>
      <c r="M12" s="411">
        <v>414538</v>
      </c>
      <c r="N12" s="409">
        <v>74604</v>
      </c>
      <c r="O12" s="409">
        <v>150436</v>
      </c>
      <c r="P12" s="409">
        <v>580303</v>
      </c>
      <c r="Q12" s="409">
        <v>1512</v>
      </c>
      <c r="R12" s="409">
        <v>1185</v>
      </c>
      <c r="S12" s="409">
        <v>7386</v>
      </c>
      <c r="T12" s="396">
        <v>22640</v>
      </c>
      <c r="U12" s="409">
        <v>26767</v>
      </c>
      <c r="V12" s="411">
        <v>1140</v>
      </c>
      <c r="W12" s="411">
        <v>22250</v>
      </c>
      <c r="X12" s="411">
        <v>97397</v>
      </c>
      <c r="Y12" s="411">
        <v>271035</v>
      </c>
      <c r="Z12" s="411">
        <v>124180</v>
      </c>
      <c r="AA12" s="411"/>
      <c r="AB12" s="411"/>
      <c r="AC12" s="409">
        <v>58678</v>
      </c>
      <c r="AD12" s="411">
        <v>1344618</v>
      </c>
      <c r="AE12" s="394">
        <v>12107646</v>
      </c>
      <c r="AF12" s="393" t="s">
        <v>117</v>
      </c>
      <c r="AG12" s="760">
        <v>60</v>
      </c>
    </row>
    <row r="13" spans="1:33" ht="18" customHeight="1">
      <c r="A13" s="744"/>
      <c r="B13" s="751"/>
      <c r="C13" s="758"/>
      <c r="D13" s="407" t="s">
        <v>338</v>
      </c>
      <c r="E13" s="408">
        <v>1009925</v>
      </c>
      <c r="F13" s="408">
        <v>123658</v>
      </c>
      <c r="G13" s="410">
        <v>91225</v>
      </c>
      <c r="H13" s="408">
        <v>64309</v>
      </c>
      <c r="I13" s="408">
        <v>47924</v>
      </c>
      <c r="J13" s="408">
        <v>26217</v>
      </c>
      <c r="K13" s="408">
        <v>26430</v>
      </c>
      <c r="L13" s="408">
        <v>50253</v>
      </c>
      <c r="M13" s="410">
        <v>94069</v>
      </c>
      <c r="N13" s="408">
        <v>14682</v>
      </c>
      <c r="O13" s="408">
        <v>29918</v>
      </c>
      <c r="P13" s="408">
        <v>111527</v>
      </c>
      <c r="Q13" s="408">
        <v>754</v>
      </c>
      <c r="R13" s="408">
        <v>454</v>
      </c>
      <c r="S13" s="408">
        <v>3247</v>
      </c>
      <c r="T13" s="401">
        <v>6501</v>
      </c>
      <c r="U13" s="408">
        <v>6091</v>
      </c>
      <c r="V13" s="410">
        <v>1126</v>
      </c>
      <c r="W13" s="410">
        <v>5416</v>
      </c>
      <c r="X13" s="410">
        <v>26162</v>
      </c>
      <c r="Y13" s="410">
        <v>68646</v>
      </c>
      <c r="Z13" s="410">
        <v>31098</v>
      </c>
      <c r="AA13" s="410"/>
      <c r="AB13" s="410"/>
      <c r="AC13" s="408">
        <v>11709</v>
      </c>
      <c r="AD13" s="410">
        <v>329757</v>
      </c>
      <c r="AE13" s="399">
        <v>2181098</v>
      </c>
      <c r="AF13" s="398" t="s">
        <v>116</v>
      </c>
      <c r="AG13" s="756"/>
    </row>
    <row r="14" spans="1:33" ht="18" customHeight="1">
      <c r="A14" s="743"/>
      <c r="B14" s="737">
        <v>6</v>
      </c>
      <c r="C14" s="759">
        <v>94</v>
      </c>
      <c r="D14" s="397" t="s">
        <v>340</v>
      </c>
      <c r="E14" s="409">
        <v>6778501</v>
      </c>
      <c r="F14" s="409">
        <v>753779</v>
      </c>
      <c r="G14" s="411">
        <v>344071</v>
      </c>
      <c r="H14" s="409">
        <v>183464</v>
      </c>
      <c r="I14" s="409">
        <v>218616</v>
      </c>
      <c r="J14" s="409">
        <v>115680</v>
      </c>
      <c r="K14" s="409">
        <v>479728</v>
      </c>
      <c r="L14" s="409">
        <v>258236</v>
      </c>
      <c r="M14" s="411">
        <v>317804</v>
      </c>
      <c r="N14" s="409">
        <v>131041</v>
      </c>
      <c r="O14" s="409">
        <v>153721</v>
      </c>
      <c r="P14" s="409">
        <v>587371</v>
      </c>
      <c r="Q14" s="409">
        <v>1802</v>
      </c>
      <c r="R14" s="409">
        <v>6077</v>
      </c>
      <c r="S14" s="409">
        <v>18568</v>
      </c>
      <c r="T14" s="396">
        <v>34096</v>
      </c>
      <c r="U14" s="409">
        <v>34451</v>
      </c>
      <c r="V14" s="411">
        <v>8418</v>
      </c>
      <c r="W14" s="411">
        <v>21052</v>
      </c>
      <c r="X14" s="411">
        <v>126991</v>
      </c>
      <c r="Y14" s="409">
        <v>210351</v>
      </c>
      <c r="Z14" s="411">
        <v>102192</v>
      </c>
      <c r="AA14" s="411"/>
      <c r="AB14" s="411"/>
      <c r="AC14" s="409">
        <v>52366</v>
      </c>
      <c r="AD14" s="411">
        <v>1287018</v>
      </c>
      <c r="AE14" s="394">
        <v>12225394</v>
      </c>
      <c r="AF14" s="393" t="s">
        <v>115</v>
      </c>
      <c r="AG14" s="760">
        <v>63</v>
      </c>
    </row>
    <row r="15" spans="1:33" ht="18" customHeight="1">
      <c r="A15" s="744"/>
      <c r="B15" s="751"/>
      <c r="C15" s="758"/>
      <c r="D15" s="407" t="s">
        <v>338</v>
      </c>
      <c r="E15" s="408">
        <v>913937</v>
      </c>
      <c r="F15" s="408">
        <v>159711</v>
      </c>
      <c r="G15" s="410">
        <v>117660</v>
      </c>
      <c r="H15" s="408">
        <v>43767</v>
      </c>
      <c r="I15" s="408">
        <v>58516</v>
      </c>
      <c r="J15" s="408">
        <v>26307</v>
      </c>
      <c r="K15" s="408">
        <v>80114</v>
      </c>
      <c r="L15" s="408">
        <v>56613</v>
      </c>
      <c r="M15" s="410">
        <v>74040</v>
      </c>
      <c r="N15" s="408">
        <v>28191</v>
      </c>
      <c r="O15" s="408">
        <v>32021</v>
      </c>
      <c r="P15" s="408">
        <v>105853</v>
      </c>
      <c r="Q15" s="408">
        <v>1185</v>
      </c>
      <c r="R15" s="408">
        <v>1256</v>
      </c>
      <c r="S15" s="408">
        <v>6025</v>
      </c>
      <c r="T15" s="401">
        <v>9175</v>
      </c>
      <c r="U15" s="408">
        <v>7370</v>
      </c>
      <c r="V15" s="410">
        <v>1569</v>
      </c>
      <c r="W15" s="410">
        <v>5216</v>
      </c>
      <c r="X15" s="410">
        <v>33633</v>
      </c>
      <c r="Y15" s="408">
        <v>48211</v>
      </c>
      <c r="Z15" s="410">
        <v>24258</v>
      </c>
      <c r="AA15" s="410"/>
      <c r="AB15" s="410"/>
      <c r="AC15" s="408">
        <v>10216</v>
      </c>
      <c r="AD15" s="410">
        <v>268661</v>
      </c>
      <c r="AE15" s="399">
        <v>2113505</v>
      </c>
      <c r="AF15" s="398" t="s">
        <v>114</v>
      </c>
      <c r="AG15" s="756"/>
    </row>
    <row r="16" spans="1:33" ht="18" customHeight="1">
      <c r="A16" s="743"/>
      <c r="B16" s="737">
        <v>7</v>
      </c>
      <c r="C16" s="759">
        <v>95</v>
      </c>
      <c r="D16" s="397" t="s">
        <v>340</v>
      </c>
      <c r="E16" s="409">
        <v>4036222</v>
      </c>
      <c r="F16" s="409">
        <v>542118</v>
      </c>
      <c r="G16" s="411">
        <v>411157</v>
      </c>
      <c r="H16" s="409">
        <v>205504</v>
      </c>
      <c r="I16" s="409">
        <v>186408</v>
      </c>
      <c r="J16" s="409">
        <v>161077</v>
      </c>
      <c r="K16" s="409">
        <v>911397</v>
      </c>
      <c r="L16" s="409">
        <v>273991</v>
      </c>
      <c r="M16" s="411">
        <v>325264</v>
      </c>
      <c r="N16" s="409">
        <v>200982</v>
      </c>
      <c r="O16" s="409">
        <v>195374</v>
      </c>
      <c r="P16" s="409">
        <v>953845</v>
      </c>
      <c r="Q16" s="409">
        <v>2030</v>
      </c>
      <c r="R16" s="409">
        <v>10853</v>
      </c>
      <c r="S16" s="409">
        <v>3714</v>
      </c>
      <c r="T16" s="396">
        <v>43525</v>
      </c>
      <c r="U16" s="409">
        <v>27409</v>
      </c>
      <c r="V16" s="411">
        <v>11704</v>
      </c>
      <c r="W16" s="411">
        <v>52062</v>
      </c>
      <c r="X16" s="411">
        <v>119703</v>
      </c>
      <c r="Y16" s="411">
        <v>266568</v>
      </c>
      <c r="Z16" s="411">
        <v>14622</v>
      </c>
      <c r="AA16" s="411">
        <v>1144</v>
      </c>
      <c r="AB16" s="411"/>
      <c r="AC16" s="411">
        <v>63754</v>
      </c>
      <c r="AD16" s="411">
        <v>833430</v>
      </c>
      <c r="AE16" s="394">
        <v>9853857</v>
      </c>
      <c r="AF16" s="393" t="s">
        <v>113</v>
      </c>
      <c r="AG16" s="760">
        <v>58</v>
      </c>
    </row>
    <row r="17" spans="1:33" ht="18" customHeight="1">
      <c r="A17" s="744"/>
      <c r="B17" s="751"/>
      <c r="C17" s="758"/>
      <c r="D17" s="407" t="s">
        <v>338</v>
      </c>
      <c r="E17" s="408">
        <v>568828</v>
      </c>
      <c r="F17" s="408">
        <v>153317</v>
      </c>
      <c r="G17" s="410">
        <v>128425</v>
      </c>
      <c r="H17" s="408">
        <v>48938</v>
      </c>
      <c r="I17" s="408">
        <v>52976</v>
      </c>
      <c r="J17" s="408">
        <v>36616</v>
      </c>
      <c r="K17" s="408">
        <v>154596</v>
      </c>
      <c r="L17" s="408">
        <v>58798</v>
      </c>
      <c r="M17" s="410">
        <v>71962</v>
      </c>
      <c r="N17" s="408">
        <v>38106</v>
      </c>
      <c r="O17" s="408">
        <v>38727</v>
      </c>
      <c r="P17" s="408">
        <v>170103</v>
      </c>
      <c r="Q17" s="408">
        <v>1276</v>
      </c>
      <c r="R17" s="408">
        <v>2712</v>
      </c>
      <c r="S17" s="408">
        <v>1373</v>
      </c>
      <c r="T17" s="401">
        <v>10831</v>
      </c>
      <c r="U17" s="408">
        <v>4655</v>
      </c>
      <c r="V17" s="410">
        <v>1961</v>
      </c>
      <c r="W17" s="410">
        <v>9233</v>
      </c>
      <c r="X17" s="410">
        <v>36095</v>
      </c>
      <c r="Y17" s="410">
        <v>67519</v>
      </c>
      <c r="Z17" s="410">
        <v>4032</v>
      </c>
      <c r="AA17" s="410">
        <v>366</v>
      </c>
      <c r="AB17" s="410"/>
      <c r="AC17" s="410">
        <v>10662</v>
      </c>
      <c r="AD17" s="410">
        <v>251107</v>
      </c>
      <c r="AE17" s="399">
        <v>1923214</v>
      </c>
      <c r="AF17" s="398" t="s">
        <v>112</v>
      </c>
      <c r="AG17" s="756"/>
    </row>
    <row r="18" spans="1:33" ht="18" customHeight="1">
      <c r="A18" s="743"/>
      <c r="B18" s="737">
        <v>8</v>
      </c>
      <c r="C18" s="759">
        <v>96</v>
      </c>
      <c r="D18" s="397" t="s">
        <v>340</v>
      </c>
      <c r="E18" s="409">
        <v>2542691</v>
      </c>
      <c r="F18" s="409">
        <v>863585</v>
      </c>
      <c r="G18" s="411">
        <v>415519</v>
      </c>
      <c r="H18" s="409">
        <v>167863</v>
      </c>
      <c r="I18" s="409">
        <v>499533</v>
      </c>
      <c r="J18" s="409">
        <v>149088</v>
      </c>
      <c r="K18" s="409">
        <v>1505414</v>
      </c>
      <c r="L18" s="409">
        <v>408430</v>
      </c>
      <c r="M18" s="411">
        <v>582507</v>
      </c>
      <c r="N18" s="409">
        <v>240265</v>
      </c>
      <c r="O18" s="409">
        <v>216780</v>
      </c>
      <c r="P18" s="409">
        <v>944081</v>
      </c>
      <c r="Q18" s="409">
        <v>14157</v>
      </c>
      <c r="R18" s="409">
        <v>33394</v>
      </c>
      <c r="S18" s="409">
        <v>5642</v>
      </c>
      <c r="T18" s="396">
        <v>45019</v>
      </c>
      <c r="U18" s="409">
        <v>31053</v>
      </c>
      <c r="V18" s="411">
        <v>20486</v>
      </c>
      <c r="W18" s="411">
        <v>26491</v>
      </c>
      <c r="X18" s="411">
        <v>132849</v>
      </c>
      <c r="Y18" s="409">
        <v>331434</v>
      </c>
      <c r="Z18" s="411">
        <v>31341</v>
      </c>
      <c r="AA18" s="411">
        <v>6795</v>
      </c>
      <c r="AB18" s="411"/>
      <c r="AC18" s="411">
        <v>48403</v>
      </c>
      <c r="AD18" s="411">
        <v>761810</v>
      </c>
      <c r="AE18" s="394">
        <v>10024630</v>
      </c>
      <c r="AF18" s="393" t="s">
        <v>111</v>
      </c>
      <c r="AG18" s="760">
        <v>57</v>
      </c>
    </row>
    <row r="19" spans="1:33" ht="18" customHeight="1">
      <c r="A19" s="744"/>
      <c r="B19" s="751"/>
      <c r="C19" s="758"/>
      <c r="D19" s="407" t="s">
        <v>338</v>
      </c>
      <c r="E19" s="408">
        <v>456487</v>
      </c>
      <c r="F19" s="408">
        <v>246115</v>
      </c>
      <c r="G19" s="410">
        <v>128977</v>
      </c>
      <c r="H19" s="408">
        <v>34958</v>
      </c>
      <c r="I19" s="408">
        <v>99636</v>
      </c>
      <c r="J19" s="408">
        <v>34705</v>
      </c>
      <c r="K19" s="408">
        <v>232655</v>
      </c>
      <c r="L19" s="408">
        <v>95919</v>
      </c>
      <c r="M19" s="410">
        <v>120000</v>
      </c>
      <c r="N19" s="408">
        <v>52465</v>
      </c>
      <c r="O19" s="408">
        <v>46142</v>
      </c>
      <c r="P19" s="408">
        <v>180678</v>
      </c>
      <c r="Q19" s="408">
        <v>4641</v>
      </c>
      <c r="R19" s="408">
        <v>6378</v>
      </c>
      <c r="S19" s="408">
        <v>2310</v>
      </c>
      <c r="T19" s="401">
        <v>12611</v>
      </c>
      <c r="U19" s="408">
        <v>5996</v>
      </c>
      <c r="V19" s="410">
        <v>3655</v>
      </c>
      <c r="W19" s="410">
        <v>5401</v>
      </c>
      <c r="X19" s="410">
        <v>34767</v>
      </c>
      <c r="Y19" s="408">
        <v>81340</v>
      </c>
      <c r="Z19" s="410">
        <v>6225</v>
      </c>
      <c r="AA19" s="410">
        <v>1164</v>
      </c>
      <c r="AB19" s="410"/>
      <c r="AC19" s="410">
        <v>7892</v>
      </c>
      <c r="AD19" s="410">
        <v>203861</v>
      </c>
      <c r="AE19" s="399">
        <v>2104978</v>
      </c>
      <c r="AF19" s="398" t="s">
        <v>110</v>
      </c>
      <c r="AG19" s="756"/>
    </row>
    <row r="20" spans="1:33" ht="18" customHeight="1">
      <c r="A20" s="743"/>
      <c r="B20" s="737">
        <v>9</v>
      </c>
      <c r="C20" s="759">
        <v>97</v>
      </c>
      <c r="D20" s="397" t="s">
        <v>340</v>
      </c>
      <c r="E20" s="409">
        <v>2409318</v>
      </c>
      <c r="F20" s="409">
        <v>905037</v>
      </c>
      <c r="G20" s="411">
        <v>498807</v>
      </c>
      <c r="H20" s="409">
        <v>215472</v>
      </c>
      <c r="I20" s="409">
        <v>236498</v>
      </c>
      <c r="J20" s="409">
        <v>205804</v>
      </c>
      <c r="K20" s="409">
        <v>1527482</v>
      </c>
      <c r="L20" s="409">
        <v>429590</v>
      </c>
      <c r="M20" s="411">
        <v>311997</v>
      </c>
      <c r="N20" s="409">
        <v>201757</v>
      </c>
      <c r="O20" s="409">
        <v>1041552</v>
      </c>
      <c r="P20" s="409">
        <v>1053331</v>
      </c>
      <c r="Q20" s="409">
        <v>18667</v>
      </c>
      <c r="R20" s="409">
        <v>40633</v>
      </c>
      <c r="S20" s="409">
        <v>11316</v>
      </c>
      <c r="T20" s="396">
        <v>69881</v>
      </c>
      <c r="U20" s="409">
        <v>41832</v>
      </c>
      <c r="V20" s="411">
        <v>33417</v>
      </c>
      <c r="W20" s="411">
        <v>51763</v>
      </c>
      <c r="X20" s="411">
        <v>111186</v>
      </c>
      <c r="Y20" s="411">
        <v>372686</v>
      </c>
      <c r="Z20" s="411">
        <v>4722</v>
      </c>
      <c r="AA20" s="411">
        <v>1690</v>
      </c>
      <c r="AB20" s="411"/>
      <c r="AC20" s="411">
        <v>58671</v>
      </c>
      <c r="AD20" s="411">
        <v>861792</v>
      </c>
      <c r="AE20" s="394">
        <v>10714901</v>
      </c>
      <c r="AF20" s="393" t="s">
        <v>109</v>
      </c>
      <c r="AG20" s="760">
        <v>57</v>
      </c>
    </row>
    <row r="21" spans="1:33" ht="18" customHeight="1">
      <c r="A21" s="761"/>
      <c r="B21" s="753"/>
      <c r="C21" s="762"/>
      <c r="D21" s="407" t="s">
        <v>338</v>
      </c>
      <c r="E21" s="408">
        <v>503507</v>
      </c>
      <c r="F21" s="408">
        <v>245052</v>
      </c>
      <c r="G21" s="410">
        <v>163765</v>
      </c>
      <c r="H21" s="408">
        <v>50428</v>
      </c>
      <c r="I21" s="408">
        <v>67937</v>
      </c>
      <c r="J21" s="408">
        <v>44239</v>
      </c>
      <c r="K21" s="408">
        <v>233762</v>
      </c>
      <c r="L21" s="408">
        <v>96386</v>
      </c>
      <c r="M21" s="410">
        <v>65686</v>
      </c>
      <c r="N21" s="408">
        <v>42554</v>
      </c>
      <c r="O21" s="408">
        <v>117882</v>
      </c>
      <c r="P21" s="408">
        <v>215096</v>
      </c>
      <c r="Q21" s="408">
        <v>4903</v>
      </c>
      <c r="R21" s="408">
        <v>8705</v>
      </c>
      <c r="S21" s="408">
        <v>5555</v>
      </c>
      <c r="T21" s="401">
        <v>19982</v>
      </c>
      <c r="U21" s="408">
        <v>10675</v>
      </c>
      <c r="V21" s="410">
        <v>6399</v>
      </c>
      <c r="W21" s="410">
        <v>8284</v>
      </c>
      <c r="X21" s="410">
        <v>33071</v>
      </c>
      <c r="Y21" s="410">
        <v>103164</v>
      </c>
      <c r="Z21" s="410">
        <v>1238</v>
      </c>
      <c r="AA21" s="410">
        <v>454</v>
      </c>
      <c r="AB21" s="410"/>
      <c r="AC21" s="410">
        <v>10258</v>
      </c>
      <c r="AD21" s="410">
        <v>218231</v>
      </c>
      <c r="AE21" s="399">
        <v>2277213</v>
      </c>
      <c r="AF21" s="398" t="s">
        <v>108</v>
      </c>
      <c r="AG21" s="756"/>
    </row>
    <row r="22" spans="1:33" ht="18" customHeight="1">
      <c r="A22" s="743"/>
      <c r="B22" s="737">
        <v>10</v>
      </c>
      <c r="C22" s="759">
        <v>98</v>
      </c>
      <c r="D22" s="397" t="s">
        <v>340</v>
      </c>
      <c r="E22" s="409">
        <v>3031841</v>
      </c>
      <c r="F22" s="409">
        <v>1260220</v>
      </c>
      <c r="G22" s="411">
        <v>596119</v>
      </c>
      <c r="H22" s="409">
        <v>198356</v>
      </c>
      <c r="I22" s="409">
        <v>120612</v>
      </c>
      <c r="J22" s="409">
        <v>195431</v>
      </c>
      <c r="K22" s="409">
        <v>1543738</v>
      </c>
      <c r="L22" s="409">
        <v>603881</v>
      </c>
      <c r="M22" s="411">
        <v>376326</v>
      </c>
      <c r="N22" s="409">
        <v>223596</v>
      </c>
      <c r="O22" s="409">
        <v>193355</v>
      </c>
      <c r="P22" s="409">
        <v>987537</v>
      </c>
      <c r="Q22" s="409">
        <v>8452</v>
      </c>
      <c r="R22" s="409">
        <v>31428</v>
      </c>
      <c r="S22" s="409">
        <v>9213</v>
      </c>
      <c r="T22" s="396">
        <v>75039</v>
      </c>
      <c r="U22" s="409">
        <v>34821</v>
      </c>
      <c r="V22" s="411">
        <v>73547</v>
      </c>
      <c r="W22" s="411">
        <v>73278</v>
      </c>
      <c r="X22" s="411">
        <v>114966</v>
      </c>
      <c r="Y22" s="409">
        <v>292387</v>
      </c>
      <c r="Z22" s="411">
        <v>17211</v>
      </c>
      <c r="AA22" s="411">
        <v>1320</v>
      </c>
      <c r="AB22" s="411"/>
      <c r="AC22" s="411">
        <v>79379</v>
      </c>
      <c r="AD22" s="411">
        <v>841680</v>
      </c>
      <c r="AE22" s="394">
        <v>10983733</v>
      </c>
      <c r="AF22" s="393" t="s">
        <v>107</v>
      </c>
      <c r="AG22" s="760">
        <v>56</v>
      </c>
    </row>
    <row r="23" spans="1:33" ht="18" customHeight="1">
      <c r="A23" s="744"/>
      <c r="B23" s="751"/>
      <c r="C23" s="758"/>
      <c r="D23" s="407" t="s">
        <v>338</v>
      </c>
      <c r="E23" s="408">
        <v>672893</v>
      </c>
      <c r="F23" s="408">
        <v>319254</v>
      </c>
      <c r="G23" s="410">
        <v>173062</v>
      </c>
      <c r="H23" s="408">
        <v>49010</v>
      </c>
      <c r="I23" s="408">
        <v>31046</v>
      </c>
      <c r="J23" s="408">
        <v>42963</v>
      </c>
      <c r="K23" s="408">
        <v>208145</v>
      </c>
      <c r="L23" s="408">
        <v>148058</v>
      </c>
      <c r="M23" s="410">
        <v>79091</v>
      </c>
      <c r="N23" s="408">
        <v>42548</v>
      </c>
      <c r="O23" s="408">
        <v>45368</v>
      </c>
      <c r="P23" s="408">
        <v>199176</v>
      </c>
      <c r="Q23" s="408">
        <v>3377</v>
      </c>
      <c r="R23" s="408">
        <v>5950</v>
      </c>
      <c r="S23" s="408">
        <v>4627</v>
      </c>
      <c r="T23" s="401">
        <v>23753</v>
      </c>
      <c r="U23" s="408">
        <v>6998</v>
      </c>
      <c r="V23" s="410">
        <v>12871</v>
      </c>
      <c r="W23" s="410">
        <v>11527</v>
      </c>
      <c r="X23" s="410">
        <v>33150</v>
      </c>
      <c r="Y23" s="408">
        <v>83946</v>
      </c>
      <c r="Z23" s="410">
        <v>4204</v>
      </c>
      <c r="AA23" s="410">
        <v>228</v>
      </c>
      <c r="AB23" s="410"/>
      <c r="AC23" s="410">
        <v>11234</v>
      </c>
      <c r="AD23" s="410">
        <v>213706</v>
      </c>
      <c r="AE23" s="399">
        <v>2426185</v>
      </c>
      <c r="AF23" s="398" t="s">
        <v>106</v>
      </c>
      <c r="AG23" s="756"/>
    </row>
    <row r="24" spans="1:33" ht="18" customHeight="1">
      <c r="A24" s="761"/>
      <c r="B24" s="763">
        <v>11</v>
      </c>
      <c r="C24" s="764">
        <v>99</v>
      </c>
      <c r="D24" s="397" t="s">
        <v>340</v>
      </c>
      <c r="E24" s="409">
        <v>2654109</v>
      </c>
      <c r="F24" s="409">
        <v>1223813</v>
      </c>
      <c r="G24" s="411">
        <v>533578</v>
      </c>
      <c r="H24" s="409">
        <v>342002</v>
      </c>
      <c r="I24" s="409">
        <v>282622</v>
      </c>
      <c r="J24" s="409">
        <v>182574</v>
      </c>
      <c r="K24" s="409">
        <v>1268192</v>
      </c>
      <c r="L24" s="409">
        <v>558975</v>
      </c>
      <c r="M24" s="411">
        <v>288219</v>
      </c>
      <c r="N24" s="409">
        <v>227136</v>
      </c>
      <c r="O24" s="409">
        <v>227506</v>
      </c>
      <c r="P24" s="409">
        <v>787490</v>
      </c>
      <c r="Q24" s="409">
        <v>9326</v>
      </c>
      <c r="R24" s="409">
        <v>30396</v>
      </c>
      <c r="S24" s="409">
        <v>10545</v>
      </c>
      <c r="T24" s="396">
        <v>97604</v>
      </c>
      <c r="U24" s="409">
        <v>14553</v>
      </c>
      <c r="V24" s="411">
        <v>93756</v>
      </c>
      <c r="W24" s="411">
        <v>25774</v>
      </c>
      <c r="X24" s="411">
        <v>125730</v>
      </c>
      <c r="Y24" s="409">
        <v>389466</v>
      </c>
      <c r="Z24" s="411">
        <v>17848</v>
      </c>
      <c r="AA24" s="411">
        <v>27720</v>
      </c>
      <c r="AB24" s="411"/>
      <c r="AC24" s="411">
        <v>63649</v>
      </c>
      <c r="AD24" s="411">
        <v>813863</v>
      </c>
      <c r="AE24" s="394">
        <v>10296446</v>
      </c>
      <c r="AF24" s="393" t="s">
        <v>105</v>
      </c>
      <c r="AG24" s="755">
        <v>52</v>
      </c>
    </row>
    <row r="25" spans="1:33" ht="18" customHeight="1">
      <c r="A25" s="744"/>
      <c r="B25" s="751"/>
      <c r="C25" s="758"/>
      <c r="D25" s="407" t="s">
        <v>338</v>
      </c>
      <c r="E25" s="408">
        <v>581060</v>
      </c>
      <c r="F25" s="408">
        <v>287962</v>
      </c>
      <c r="G25" s="410">
        <v>151036</v>
      </c>
      <c r="H25" s="408">
        <v>95903</v>
      </c>
      <c r="I25" s="408">
        <v>72605</v>
      </c>
      <c r="J25" s="408">
        <v>34122</v>
      </c>
      <c r="K25" s="408">
        <v>174526</v>
      </c>
      <c r="L25" s="408">
        <v>158524</v>
      </c>
      <c r="M25" s="410">
        <v>59592</v>
      </c>
      <c r="N25" s="408">
        <v>41102</v>
      </c>
      <c r="O25" s="408">
        <v>60426</v>
      </c>
      <c r="P25" s="408">
        <v>141171</v>
      </c>
      <c r="Q25" s="408">
        <v>3771</v>
      </c>
      <c r="R25" s="408">
        <v>6004</v>
      </c>
      <c r="S25" s="408">
        <v>3800</v>
      </c>
      <c r="T25" s="401">
        <v>26057</v>
      </c>
      <c r="U25" s="408">
        <v>2820</v>
      </c>
      <c r="V25" s="410">
        <v>14797</v>
      </c>
      <c r="W25" s="410">
        <v>5483</v>
      </c>
      <c r="X25" s="410">
        <v>34109</v>
      </c>
      <c r="Y25" s="408">
        <v>97468</v>
      </c>
      <c r="Z25" s="410">
        <v>3353</v>
      </c>
      <c r="AA25" s="410">
        <v>5124</v>
      </c>
      <c r="AB25" s="410"/>
      <c r="AC25" s="410">
        <v>9418</v>
      </c>
      <c r="AD25" s="410">
        <v>192656</v>
      </c>
      <c r="AE25" s="399">
        <v>2262889</v>
      </c>
      <c r="AF25" s="398" t="s">
        <v>104</v>
      </c>
      <c r="AG25" s="756"/>
    </row>
    <row r="26" spans="1:33" ht="18" customHeight="1">
      <c r="A26" s="745"/>
      <c r="B26" s="737">
        <v>12</v>
      </c>
      <c r="C26" s="757">
        <v>2000</v>
      </c>
      <c r="D26" s="397" t="s">
        <v>340</v>
      </c>
      <c r="E26" s="409">
        <v>2500369</v>
      </c>
      <c r="F26" s="409">
        <v>1367415</v>
      </c>
      <c r="G26" s="411">
        <v>516245</v>
      </c>
      <c r="H26" s="409">
        <v>429849</v>
      </c>
      <c r="I26" s="409">
        <v>359702</v>
      </c>
      <c r="J26" s="409">
        <v>230848</v>
      </c>
      <c r="K26" s="409">
        <v>1506296</v>
      </c>
      <c r="L26" s="409">
        <v>438781</v>
      </c>
      <c r="M26" s="411">
        <v>267325</v>
      </c>
      <c r="N26" s="409">
        <v>194310</v>
      </c>
      <c r="O26" s="409">
        <v>191551</v>
      </c>
      <c r="P26" s="409">
        <v>778382</v>
      </c>
      <c r="Q26" s="409">
        <v>10128</v>
      </c>
      <c r="R26" s="409">
        <v>39978</v>
      </c>
      <c r="S26" s="409">
        <v>13085</v>
      </c>
      <c r="T26" s="396">
        <v>111453</v>
      </c>
      <c r="U26" s="409">
        <v>25915</v>
      </c>
      <c r="V26" s="411">
        <v>137571</v>
      </c>
      <c r="W26" s="411">
        <v>108860</v>
      </c>
      <c r="X26" s="411">
        <v>136307</v>
      </c>
      <c r="Y26" s="409">
        <v>386157</v>
      </c>
      <c r="Z26" s="411">
        <v>2214</v>
      </c>
      <c r="AA26" s="411">
        <v>15897</v>
      </c>
      <c r="AB26" s="411"/>
      <c r="AC26" s="411">
        <v>82751</v>
      </c>
      <c r="AD26" s="411">
        <v>675598</v>
      </c>
      <c r="AE26" s="394">
        <v>10526987</v>
      </c>
      <c r="AF26" s="409" t="s">
        <v>103</v>
      </c>
      <c r="AG26" s="755">
        <v>56</v>
      </c>
    </row>
    <row r="27" spans="1:33" ht="18" customHeight="1">
      <c r="A27" s="750"/>
      <c r="B27" s="753"/>
      <c r="C27" s="762"/>
      <c r="D27" s="407" t="s">
        <v>338</v>
      </c>
      <c r="E27" s="408">
        <v>537562</v>
      </c>
      <c r="F27" s="408">
        <v>292918</v>
      </c>
      <c r="G27" s="410">
        <v>139656</v>
      </c>
      <c r="H27" s="408">
        <v>128206</v>
      </c>
      <c r="I27" s="408">
        <v>82433</v>
      </c>
      <c r="J27" s="408">
        <v>42990</v>
      </c>
      <c r="K27" s="408">
        <v>284118</v>
      </c>
      <c r="L27" s="408">
        <v>129224</v>
      </c>
      <c r="M27" s="410">
        <v>61415</v>
      </c>
      <c r="N27" s="408">
        <v>33155</v>
      </c>
      <c r="O27" s="408">
        <v>40333</v>
      </c>
      <c r="P27" s="408">
        <v>135028</v>
      </c>
      <c r="Q27" s="408">
        <v>3138</v>
      </c>
      <c r="R27" s="408">
        <v>7200</v>
      </c>
      <c r="S27" s="408">
        <v>4712</v>
      </c>
      <c r="T27" s="401">
        <v>27157</v>
      </c>
      <c r="U27" s="408">
        <v>5180</v>
      </c>
      <c r="V27" s="410">
        <v>21156</v>
      </c>
      <c r="W27" s="410">
        <v>17362</v>
      </c>
      <c r="X27" s="410">
        <v>42611</v>
      </c>
      <c r="Y27" s="408">
        <v>93455</v>
      </c>
      <c r="Z27" s="410">
        <v>879</v>
      </c>
      <c r="AA27" s="410">
        <v>3134</v>
      </c>
      <c r="AB27" s="410"/>
      <c r="AC27" s="410">
        <v>12307</v>
      </c>
      <c r="AD27" s="410">
        <v>178201</v>
      </c>
      <c r="AE27" s="399">
        <v>2323530</v>
      </c>
      <c r="AF27" s="408" t="s">
        <v>102</v>
      </c>
      <c r="AG27" s="756"/>
    </row>
    <row r="28" spans="1:33" ht="18" customHeight="1">
      <c r="A28" s="745"/>
      <c r="B28" s="737">
        <v>13</v>
      </c>
      <c r="C28" s="739" t="s">
        <v>351</v>
      </c>
      <c r="D28" s="397" t="s">
        <v>340</v>
      </c>
      <c r="E28" s="409">
        <v>3235688</v>
      </c>
      <c r="F28" s="409">
        <v>1497608</v>
      </c>
      <c r="G28" s="411">
        <v>493296</v>
      </c>
      <c r="H28" s="409">
        <v>422693</v>
      </c>
      <c r="I28" s="409">
        <v>481711</v>
      </c>
      <c r="J28" s="409">
        <v>229288</v>
      </c>
      <c r="K28" s="409">
        <v>1694908</v>
      </c>
      <c r="L28" s="409">
        <v>486820</v>
      </c>
      <c r="M28" s="411">
        <v>292416</v>
      </c>
      <c r="N28" s="409">
        <v>147892</v>
      </c>
      <c r="O28" s="409">
        <v>157396</v>
      </c>
      <c r="P28" s="409">
        <v>668874</v>
      </c>
      <c r="Q28" s="409">
        <v>11472</v>
      </c>
      <c r="R28" s="409">
        <v>47140</v>
      </c>
      <c r="S28" s="409">
        <v>35625</v>
      </c>
      <c r="T28" s="396">
        <v>118634</v>
      </c>
      <c r="U28" s="409">
        <v>30078</v>
      </c>
      <c r="V28" s="411">
        <v>121666</v>
      </c>
      <c r="W28" s="411">
        <v>136630</v>
      </c>
      <c r="X28" s="411">
        <v>130322</v>
      </c>
      <c r="Y28" s="409">
        <v>420302</v>
      </c>
      <c r="Z28" s="411">
        <v>5308</v>
      </c>
      <c r="AA28" s="411">
        <v>53099</v>
      </c>
      <c r="AB28" s="411"/>
      <c r="AC28" s="411">
        <v>102434</v>
      </c>
      <c r="AD28" s="411">
        <v>756316</v>
      </c>
      <c r="AE28" s="394">
        <v>11777616</v>
      </c>
      <c r="AF28" s="393" t="s">
        <v>101</v>
      </c>
      <c r="AG28" s="755">
        <v>59</v>
      </c>
    </row>
    <row r="29" spans="1:33" ht="18" customHeight="1">
      <c r="A29" s="750"/>
      <c r="B29" s="753"/>
      <c r="C29" s="754"/>
      <c r="D29" s="407" t="s">
        <v>338</v>
      </c>
      <c r="E29" s="408">
        <v>614188</v>
      </c>
      <c r="F29" s="408">
        <v>334903</v>
      </c>
      <c r="G29" s="410">
        <v>125626</v>
      </c>
      <c r="H29" s="408">
        <v>116833</v>
      </c>
      <c r="I29" s="408">
        <v>106307</v>
      </c>
      <c r="J29" s="408">
        <v>48035</v>
      </c>
      <c r="K29" s="408">
        <v>261564</v>
      </c>
      <c r="L29" s="408">
        <v>153589</v>
      </c>
      <c r="M29" s="410">
        <v>72912</v>
      </c>
      <c r="N29" s="408">
        <v>25784</v>
      </c>
      <c r="O29" s="408">
        <v>30999</v>
      </c>
      <c r="P29" s="408">
        <v>121290</v>
      </c>
      <c r="Q29" s="408">
        <v>3627</v>
      </c>
      <c r="R29" s="408">
        <v>8411</v>
      </c>
      <c r="S29" s="408">
        <v>9422</v>
      </c>
      <c r="T29" s="401">
        <v>25780</v>
      </c>
      <c r="U29" s="408">
        <v>5690</v>
      </c>
      <c r="V29" s="410">
        <v>16682</v>
      </c>
      <c r="W29" s="410">
        <v>21350</v>
      </c>
      <c r="X29" s="410">
        <v>37766</v>
      </c>
      <c r="Y29" s="408">
        <v>116163</v>
      </c>
      <c r="Z29" s="410">
        <v>2165</v>
      </c>
      <c r="AA29" s="410">
        <v>10768</v>
      </c>
      <c r="AB29" s="410"/>
      <c r="AC29" s="410">
        <v>15432</v>
      </c>
      <c r="AD29" s="410">
        <v>213022</v>
      </c>
      <c r="AE29" s="399">
        <v>2498308</v>
      </c>
      <c r="AF29" s="398" t="s">
        <v>100</v>
      </c>
      <c r="AG29" s="756"/>
    </row>
    <row r="30" spans="1:33" ht="18" customHeight="1">
      <c r="A30" s="745"/>
      <c r="B30" s="737">
        <v>14</v>
      </c>
      <c r="C30" s="739" t="s">
        <v>350</v>
      </c>
      <c r="D30" s="397" t="s">
        <v>340</v>
      </c>
      <c r="E30" s="409">
        <v>2526553</v>
      </c>
      <c r="F30" s="409">
        <v>1575753</v>
      </c>
      <c r="G30" s="411">
        <v>612321</v>
      </c>
      <c r="H30" s="409">
        <v>390982</v>
      </c>
      <c r="I30" s="409">
        <v>992468</v>
      </c>
      <c r="J30" s="409">
        <v>285066</v>
      </c>
      <c r="K30" s="409">
        <v>2116048</v>
      </c>
      <c r="L30" s="409">
        <v>552844</v>
      </c>
      <c r="M30" s="411">
        <v>274010</v>
      </c>
      <c r="N30" s="409">
        <v>211583</v>
      </c>
      <c r="O30" s="409">
        <v>501290</v>
      </c>
      <c r="P30" s="409">
        <v>592560</v>
      </c>
      <c r="Q30" s="409">
        <v>3696</v>
      </c>
      <c r="R30" s="409">
        <v>61692</v>
      </c>
      <c r="S30" s="409">
        <v>34074</v>
      </c>
      <c r="T30" s="396">
        <v>147340</v>
      </c>
      <c r="U30" s="409">
        <v>51788</v>
      </c>
      <c r="V30" s="411">
        <v>120562</v>
      </c>
      <c r="W30" s="411">
        <v>133000</v>
      </c>
      <c r="X30" s="411">
        <v>143953</v>
      </c>
      <c r="Y30" s="409">
        <v>284734</v>
      </c>
      <c r="Z30" s="411">
        <v>10807</v>
      </c>
      <c r="AA30" s="411">
        <v>40355</v>
      </c>
      <c r="AB30" s="411"/>
      <c r="AC30" s="411">
        <v>52101</v>
      </c>
      <c r="AD30" s="411">
        <v>632449</v>
      </c>
      <c r="AE30" s="394">
        <v>12348029</v>
      </c>
      <c r="AF30" s="393" t="s">
        <v>99</v>
      </c>
      <c r="AG30" s="741">
        <v>50</v>
      </c>
    </row>
    <row r="31" spans="1:33" ht="18" customHeight="1">
      <c r="A31" s="746"/>
      <c r="B31" s="751"/>
      <c r="C31" s="752"/>
      <c r="D31" s="407" t="s">
        <v>338</v>
      </c>
      <c r="E31" s="408">
        <v>598841</v>
      </c>
      <c r="F31" s="408">
        <v>336748</v>
      </c>
      <c r="G31" s="410">
        <v>154537</v>
      </c>
      <c r="H31" s="408">
        <v>113355</v>
      </c>
      <c r="I31" s="408">
        <v>187327</v>
      </c>
      <c r="J31" s="408">
        <v>55602</v>
      </c>
      <c r="K31" s="408">
        <v>330170</v>
      </c>
      <c r="L31" s="408">
        <v>164521</v>
      </c>
      <c r="M31" s="410">
        <v>66317</v>
      </c>
      <c r="N31" s="408">
        <v>30723</v>
      </c>
      <c r="O31" s="408">
        <v>63466</v>
      </c>
      <c r="P31" s="408">
        <v>115132</v>
      </c>
      <c r="Q31" s="408">
        <v>2643</v>
      </c>
      <c r="R31" s="408">
        <v>11830</v>
      </c>
      <c r="S31" s="408">
        <v>10813</v>
      </c>
      <c r="T31" s="401">
        <v>33530</v>
      </c>
      <c r="U31" s="408">
        <v>9324</v>
      </c>
      <c r="V31" s="410">
        <v>18508</v>
      </c>
      <c r="W31" s="410">
        <v>22818</v>
      </c>
      <c r="X31" s="410">
        <v>42435</v>
      </c>
      <c r="Y31" s="408">
        <v>80870</v>
      </c>
      <c r="Z31" s="410">
        <v>3481</v>
      </c>
      <c r="AA31" s="410">
        <v>9563</v>
      </c>
      <c r="AB31" s="410"/>
      <c r="AC31" s="410">
        <v>9081</v>
      </c>
      <c r="AD31" s="410">
        <v>166718</v>
      </c>
      <c r="AE31" s="399">
        <v>2638353</v>
      </c>
      <c r="AF31" s="398" t="s">
        <v>98</v>
      </c>
      <c r="AG31" s="742"/>
    </row>
    <row r="32" spans="1:33" ht="18" customHeight="1">
      <c r="A32" s="745"/>
      <c r="B32" s="737">
        <v>15</v>
      </c>
      <c r="C32" s="739" t="s">
        <v>97</v>
      </c>
      <c r="D32" s="397" t="s">
        <v>340</v>
      </c>
      <c r="E32" s="396">
        <v>2391811</v>
      </c>
      <c r="F32" s="396">
        <v>1550550</v>
      </c>
      <c r="G32" s="395">
        <v>576466</v>
      </c>
      <c r="H32" s="396">
        <v>493706</v>
      </c>
      <c r="I32" s="396">
        <v>819904</v>
      </c>
      <c r="J32" s="396">
        <v>270939</v>
      </c>
      <c r="K32" s="396">
        <v>2769374</v>
      </c>
      <c r="L32" s="396">
        <v>446332</v>
      </c>
      <c r="M32" s="395">
        <v>281366</v>
      </c>
      <c r="N32" s="396">
        <v>293969</v>
      </c>
      <c r="O32" s="396">
        <v>507032</v>
      </c>
      <c r="P32" s="396">
        <v>556932</v>
      </c>
      <c r="Q32" s="396">
        <v>1650</v>
      </c>
      <c r="R32" s="396">
        <v>55834</v>
      </c>
      <c r="S32" s="409">
        <v>51857</v>
      </c>
      <c r="T32" s="396">
        <v>145952</v>
      </c>
      <c r="U32" s="396">
        <v>69514</v>
      </c>
      <c r="V32" s="395">
        <v>118814</v>
      </c>
      <c r="W32" s="395">
        <v>160821</v>
      </c>
      <c r="X32" s="395">
        <v>120324</v>
      </c>
      <c r="Y32" s="409">
        <v>215741</v>
      </c>
      <c r="Z32" s="395">
        <v>11570</v>
      </c>
      <c r="AA32" s="395">
        <v>86984</v>
      </c>
      <c r="AB32" s="395"/>
      <c r="AC32" s="395">
        <v>131147</v>
      </c>
      <c r="AD32" s="411">
        <v>664781</v>
      </c>
      <c r="AE32" s="394">
        <v>12793370</v>
      </c>
      <c r="AF32" s="393" t="s">
        <v>96</v>
      </c>
      <c r="AG32" s="741">
        <v>57</v>
      </c>
    </row>
    <row r="33" spans="1:33" ht="18" customHeight="1">
      <c r="A33" s="746"/>
      <c r="B33" s="738"/>
      <c r="C33" s="740"/>
      <c r="D33" s="407" t="s">
        <v>338</v>
      </c>
      <c r="E33" s="391">
        <v>554756</v>
      </c>
      <c r="F33" s="391">
        <v>326494</v>
      </c>
      <c r="G33" s="390">
        <v>142339</v>
      </c>
      <c r="H33" s="391">
        <v>128582</v>
      </c>
      <c r="I33" s="391">
        <v>178157</v>
      </c>
      <c r="J33" s="391">
        <v>51117</v>
      </c>
      <c r="K33" s="391">
        <v>452620</v>
      </c>
      <c r="L33" s="391">
        <v>141371</v>
      </c>
      <c r="M33" s="390">
        <v>66710</v>
      </c>
      <c r="N33" s="391">
        <v>50403</v>
      </c>
      <c r="O33" s="391">
        <v>63585</v>
      </c>
      <c r="P33" s="391">
        <v>95333</v>
      </c>
      <c r="Q33" s="391">
        <v>676</v>
      </c>
      <c r="R33" s="391">
        <v>10710</v>
      </c>
      <c r="S33" s="408">
        <v>13798</v>
      </c>
      <c r="T33" s="401">
        <v>31792</v>
      </c>
      <c r="U33" s="391">
        <v>13576</v>
      </c>
      <c r="V33" s="390">
        <v>20388</v>
      </c>
      <c r="W33" s="390">
        <v>28697</v>
      </c>
      <c r="X33" s="390">
        <v>39244</v>
      </c>
      <c r="Y33" s="408">
        <v>62768</v>
      </c>
      <c r="Z33" s="390">
        <v>4821</v>
      </c>
      <c r="AA33" s="390">
        <v>17224</v>
      </c>
      <c r="AB33" s="390"/>
      <c r="AC33" s="390">
        <v>23489</v>
      </c>
      <c r="AD33" s="638">
        <v>181833</v>
      </c>
      <c r="AE33" s="389">
        <v>2700483</v>
      </c>
      <c r="AF33" s="388" t="s">
        <v>95</v>
      </c>
      <c r="AG33" s="742"/>
    </row>
    <row r="34" spans="1:33" ht="18" customHeight="1">
      <c r="A34" s="745"/>
      <c r="B34" s="737">
        <v>16</v>
      </c>
      <c r="C34" s="739" t="s">
        <v>349</v>
      </c>
      <c r="D34" s="397" t="s">
        <v>340</v>
      </c>
      <c r="E34" s="396">
        <v>2649599</v>
      </c>
      <c r="F34" s="396">
        <v>1627025</v>
      </c>
      <c r="G34" s="395">
        <v>731122</v>
      </c>
      <c r="H34" s="396">
        <v>603742</v>
      </c>
      <c r="I34" s="396">
        <v>776162</v>
      </c>
      <c r="J34" s="396">
        <v>367092</v>
      </c>
      <c r="K34" s="396">
        <v>3005292</v>
      </c>
      <c r="L34" s="396">
        <v>352609</v>
      </c>
      <c r="M34" s="395">
        <v>308858</v>
      </c>
      <c r="N34" s="396">
        <v>289499</v>
      </c>
      <c r="O34" s="396">
        <v>312422</v>
      </c>
      <c r="P34" s="396">
        <v>403691</v>
      </c>
      <c r="Q34" s="396">
        <v>2280</v>
      </c>
      <c r="R34" s="396">
        <v>94985</v>
      </c>
      <c r="S34" s="409">
        <v>87182</v>
      </c>
      <c r="T34" s="396">
        <v>229783</v>
      </c>
      <c r="U34" s="396">
        <v>114001</v>
      </c>
      <c r="V34" s="395">
        <v>150994</v>
      </c>
      <c r="W34" s="395">
        <v>199531</v>
      </c>
      <c r="X34" s="395">
        <v>147413</v>
      </c>
      <c r="Y34" s="395">
        <v>220749</v>
      </c>
      <c r="Z34" s="395">
        <v>17387</v>
      </c>
      <c r="AA34" s="395">
        <v>82706</v>
      </c>
      <c r="AB34" s="395"/>
      <c r="AC34" s="395">
        <v>128235</v>
      </c>
      <c r="AD34" s="411">
        <v>813700</v>
      </c>
      <c r="AE34" s="394">
        <v>13716059</v>
      </c>
      <c r="AF34" s="393" t="s">
        <v>94</v>
      </c>
      <c r="AG34" s="741">
        <v>55</v>
      </c>
    </row>
    <row r="35" spans="1:33" ht="18" customHeight="1">
      <c r="A35" s="746"/>
      <c r="B35" s="738"/>
      <c r="C35" s="740"/>
      <c r="D35" s="407" t="s">
        <v>338</v>
      </c>
      <c r="E35" s="391">
        <v>556881</v>
      </c>
      <c r="F35" s="391">
        <v>341107</v>
      </c>
      <c r="G35" s="390">
        <v>176528</v>
      </c>
      <c r="H35" s="391">
        <v>149416</v>
      </c>
      <c r="I35" s="391">
        <v>195437</v>
      </c>
      <c r="J35" s="391">
        <v>77796</v>
      </c>
      <c r="K35" s="391">
        <v>500629</v>
      </c>
      <c r="L35" s="391">
        <v>116543</v>
      </c>
      <c r="M35" s="390">
        <v>80145</v>
      </c>
      <c r="N35" s="391">
        <v>45749</v>
      </c>
      <c r="O35" s="391">
        <v>47216</v>
      </c>
      <c r="P35" s="391">
        <v>62052</v>
      </c>
      <c r="Q35" s="391">
        <v>1649</v>
      </c>
      <c r="R35" s="391">
        <v>17547</v>
      </c>
      <c r="S35" s="408">
        <v>21897</v>
      </c>
      <c r="T35" s="391">
        <v>47443</v>
      </c>
      <c r="U35" s="391">
        <v>24953</v>
      </c>
      <c r="V35" s="390">
        <v>23798</v>
      </c>
      <c r="W35" s="390">
        <v>33633</v>
      </c>
      <c r="X35" s="390">
        <v>44912</v>
      </c>
      <c r="Y35" s="390">
        <v>68195</v>
      </c>
      <c r="Z35" s="390">
        <v>6942</v>
      </c>
      <c r="AA35" s="390">
        <v>28372</v>
      </c>
      <c r="AB35" s="390"/>
      <c r="AC35" s="390">
        <v>25076</v>
      </c>
      <c r="AD35" s="638">
        <v>216124</v>
      </c>
      <c r="AE35" s="389">
        <v>2910040</v>
      </c>
      <c r="AF35" s="388" t="s">
        <v>93</v>
      </c>
      <c r="AG35" s="742"/>
    </row>
    <row r="36" spans="1:33" ht="18" customHeight="1">
      <c r="A36" s="745"/>
      <c r="B36" s="737">
        <v>17</v>
      </c>
      <c r="C36" s="739" t="s">
        <v>348</v>
      </c>
      <c r="D36" s="397" t="s">
        <v>340</v>
      </c>
      <c r="E36" s="396">
        <v>3408817</v>
      </c>
      <c r="F36" s="396">
        <v>4031074</v>
      </c>
      <c r="G36" s="395">
        <v>790921</v>
      </c>
      <c r="H36" s="396">
        <v>596076</v>
      </c>
      <c r="I36" s="396">
        <v>728728</v>
      </c>
      <c r="J36" s="396">
        <v>404430</v>
      </c>
      <c r="K36" s="396">
        <v>2959491</v>
      </c>
      <c r="L36" s="396">
        <v>444851</v>
      </c>
      <c r="M36" s="395">
        <v>403341</v>
      </c>
      <c r="N36" s="396">
        <v>329239</v>
      </c>
      <c r="O36" s="396">
        <v>331558</v>
      </c>
      <c r="P36" s="396">
        <v>783499</v>
      </c>
      <c r="Q36" s="396">
        <v>47089</v>
      </c>
      <c r="R36" s="396">
        <v>95823</v>
      </c>
      <c r="S36" s="409">
        <v>94130</v>
      </c>
      <c r="T36" s="396">
        <v>217316</v>
      </c>
      <c r="U36" s="396">
        <v>127684</v>
      </c>
      <c r="V36" s="395">
        <v>161953</v>
      </c>
      <c r="W36" s="395">
        <v>204292</v>
      </c>
      <c r="X36" s="395">
        <v>176684</v>
      </c>
      <c r="Y36" s="395">
        <v>288575</v>
      </c>
      <c r="Z36" s="395">
        <v>20313</v>
      </c>
      <c r="AA36" s="395">
        <v>82277</v>
      </c>
      <c r="AB36" s="395"/>
      <c r="AC36" s="395">
        <v>177118</v>
      </c>
      <c r="AD36" s="411">
        <v>862458</v>
      </c>
      <c r="AE36" s="394">
        <v>17767737</v>
      </c>
      <c r="AF36" s="393" t="s">
        <v>92</v>
      </c>
      <c r="AG36" s="741">
        <v>58</v>
      </c>
    </row>
    <row r="37" spans="1:33" ht="18" customHeight="1">
      <c r="A37" s="750"/>
      <c r="B37" s="763"/>
      <c r="C37" s="767"/>
      <c r="D37" s="407" t="s">
        <v>338</v>
      </c>
      <c r="E37" s="391">
        <v>581381</v>
      </c>
      <c r="F37" s="391">
        <v>317267</v>
      </c>
      <c r="G37" s="390">
        <v>191970</v>
      </c>
      <c r="H37" s="391">
        <v>170885</v>
      </c>
      <c r="I37" s="391">
        <v>183792</v>
      </c>
      <c r="J37" s="391">
        <v>95293</v>
      </c>
      <c r="K37" s="391">
        <v>511653</v>
      </c>
      <c r="L37" s="391">
        <v>134589</v>
      </c>
      <c r="M37" s="390">
        <v>107055</v>
      </c>
      <c r="N37" s="391">
        <v>52018</v>
      </c>
      <c r="O37" s="391">
        <v>47849</v>
      </c>
      <c r="P37" s="391">
        <v>102478</v>
      </c>
      <c r="Q37" s="391">
        <v>9792</v>
      </c>
      <c r="R37" s="391">
        <v>16796</v>
      </c>
      <c r="S37" s="408">
        <v>25402</v>
      </c>
      <c r="T37" s="391">
        <v>47199</v>
      </c>
      <c r="U37" s="391">
        <v>30213</v>
      </c>
      <c r="V37" s="390">
        <v>24265</v>
      </c>
      <c r="W37" s="390">
        <v>35657</v>
      </c>
      <c r="X37" s="390">
        <v>51673</v>
      </c>
      <c r="Y37" s="390">
        <v>80059</v>
      </c>
      <c r="Z37" s="390">
        <v>8202</v>
      </c>
      <c r="AA37" s="390">
        <v>28989</v>
      </c>
      <c r="AB37" s="390"/>
      <c r="AC37" s="390">
        <v>34754</v>
      </c>
      <c r="AD37" s="638">
        <v>237670</v>
      </c>
      <c r="AE37" s="389">
        <v>3126901</v>
      </c>
      <c r="AF37" s="388" t="s">
        <v>91</v>
      </c>
      <c r="AG37" s="742"/>
    </row>
    <row r="38" spans="1:33" ht="18" customHeight="1">
      <c r="A38" s="745"/>
      <c r="B38" s="737">
        <v>18</v>
      </c>
      <c r="C38" s="739" t="s">
        <v>90</v>
      </c>
      <c r="D38" s="397" t="s">
        <v>340</v>
      </c>
      <c r="E38" s="396">
        <v>4582611</v>
      </c>
      <c r="F38" s="396">
        <v>1568246</v>
      </c>
      <c r="G38" s="395">
        <v>971364</v>
      </c>
      <c r="H38" s="396">
        <v>758869</v>
      </c>
      <c r="I38" s="396">
        <v>786053</v>
      </c>
      <c r="J38" s="396">
        <v>366415</v>
      </c>
      <c r="K38" s="396">
        <v>2771518</v>
      </c>
      <c r="L38" s="396">
        <v>500776</v>
      </c>
      <c r="M38" s="395">
        <v>371355</v>
      </c>
      <c r="N38" s="396">
        <v>406401</v>
      </c>
      <c r="O38" s="396">
        <v>361311</v>
      </c>
      <c r="P38" s="396">
        <v>727509</v>
      </c>
      <c r="Q38" s="396">
        <v>117959</v>
      </c>
      <c r="R38" s="396">
        <v>135759</v>
      </c>
      <c r="S38" s="396">
        <v>92277</v>
      </c>
      <c r="T38" s="396">
        <v>103525</v>
      </c>
      <c r="U38" s="396">
        <v>242993</v>
      </c>
      <c r="V38" s="395">
        <v>189786</v>
      </c>
      <c r="W38" s="395">
        <v>244464</v>
      </c>
      <c r="X38" s="395">
        <v>157788</v>
      </c>
      <c r="Y38" s="395">
        <v>228548</v>
      </c>
      <c r="Z38" s="395">
        <v>55331</v>
      </c>
      <c r="AA38" s="395">
        <v>108337</v>
      </c>
      <c r="AB38" s="395">
        <v>12004</v>
      </c>
      <c r="AC38" s="395">
        <v>172274</v>
      </c>
      <c r="AD38" s="411">
        <v>1066558</v>
      </c>
      <c r="AE38" s="394">
        <v>17100031</v>
      </c>
      <c r="AF38" s="393" t="s">
        <v>89</v>
      </c>
      <c r="AG38" s="741">
        <v>60</v>
      </c>
    </row>
    <row r="39" spans="1:33" ht="18" customHeight="1">
      <c r="A39" s="746"/>
      <c r="B39" s="738"/>
      <c r="C39" s="740"/>
      <c r="D39" s="407" t="s">
        <v>338</v>
      </c>
      <c r="E39" s="401">
        <v>751064</v>
      </c>
      <c r="F39" s="401">
        <v>349951</v>
      </c>
      <c r="G39" s="400">
        <v>224924</v>
      </c>
      <c r="H39" s="401">
        <v>202273</v>
      </c>
      <c r="I39" s="401">
        <v>196240</v>
      </c>
      <c r="J39" s="401">
        <v>91658</v>
      </c>
      <c r="K39" s="401">
        <v>483702</v>
      </c>
      <c r="L39" s="401">
        <v>142886</v>
      </c>
      <c r="M39" s="400">
        <v>113791</v>
      </c>
      <c r="N39" s="401">
        <v>61913</v>
      </c>
      <c r="O39" s="401">
        <v>52253</v>
      </c>
      <c r="P39" s="401">
        <v>101550</v>
      </c>
      <c r="Q39" s="401">
        <v>19108</v>
      </c>
      <c r="R39" s="401">
        <v>25879</v>
      </c>
      <c r="S39" s="401">
        <v>28875</v>
      </c>
      <c r="T39" s="401">
        <v>30632</v>
      </c>
      <c r="U39" s="401">
        <v>52035</v>
      </c>
      <c r="V39" s="400">
        <v>30740</v>
      </c>
      <c r="W39" s="400">
        <v>45508</v>
      </c>
      <c r="X39" s="400">
        <v>49135</v>
      </c>
      <c r="Y39" s="400">
        <v>68951</v>
      </c>
      <c r="Z39" s="400">
        <v>10723</v>
      </c>
      <c r="AA39" s="400">
        <v>36651</v>
      </c>
      <c r="AB39" s="400">
        <v>1703</v>
      </c>
      <c r="AC39" s="400">
        <v>34548</v>
      </c>
      <c r="AD39" s="410">
        <v>274937</v>
      </c>
      <c r="AE39" s="399">
        <v>3481630</v>
      </c>
      <c r="AF39" s="398" t="s">
        <v>88</v>
      </c>
      <c r="AG39" s="742"/>
    </row>
    <row r="40" spans="1:33" ht="18" customHeight="1">
      <c r="A40" s="637"/>
      <c r="B40" s="737">
        <v>19</v>
      </c>
      <c r="C40" s="739" t="s">
        <v>347</v>
      </c>
      <c r="D40" s="397" t="s">
        <v>340</v>
      </c>
      <c r="E40" s="396">
        <v>4006571</v>
      </c>
      <c r="F40" s="396">
        <v>1684536</v>
      </c>
      <c r="G40" s="395">
        <v>952515</v>
      </c>
      <c r="H40" s="396">
        <v>907781</v>
      </c>
      <c r="I40" s="396">
        <v>1263754</v>
      </c>
      <c r="J40" s="396">
        <v>435301</v>
      </c>
      <c r="K40" s="396">
        <v>2218193</v>
      </c>
      <c r="L40" s="396">
        <v>546468</v>
      </c>
      <c r="M40" s="395">
        <v>635522</v>
      </c>
      <c r="N40" s="396">
        <v>431860</v>
      </c>
      <c r="O40" s="396">
        <v>409923</v>
      </c>
      <c r="P40" s="396">
        <v>716813</v>
      </c>
      <c r="Q40" s="396">
        <v>173693</v>
      </c>
      <c r="R40" s="396">
        <v>136202</v>
      </c>
      <c r="S40" s="396">
        <v>298592</v>
      </c>
      <c r="T40" s="396">
        <v>238947</v>
      </c>
      <c r="U40" s="396">
        <v>238928</v>
      </c>
      <c r="V40" s="395">
        <v>215358</v>
      </c>
      <c r="W40" s="395">
        <v>224082</v>
      </c>
      <c r="X40" s="395">
        <v>227321</v>
      </c>
      <c r="Y40" s="395">
        <v>317021</v>
      </c>
      <c r="Z40" s="395">
        <v>12179</v>
      </c>
      <c r="AA40" s="395">
        <v>138083</v>
      </c>
      <c r="AB40" s="395">
        <v>19254</v>
      </c>
      <c r="AC40" s="395">
        <v>179153</v>
      </c>
      <c r="AD40" s="411">
        <v>1153011</v>
      </c>
      <c r="AE40" s="394">
        <v>17781061</v>
      </c>
      <c r="AF40" s="393" t="s">
        <v>87</v>
      </c>
      <c r="AG40" s="741">
        <v>60</v>
      </c>
    </row>
    <row r="41" spans="1:33" ht="18" customHeight="1">
      <c r="A41" s="611"/>
      <c r="B41" s="738"/>
      <c r="C41" s="740"/>
      <c r="D41" s="407" t="s">
        <v>338</v>
      </c>
      <c r="E41" s="406">
        <v>741938</v>
      </c>
      <c r="F41" s="406">
        <v>374426</v>
      </c>
      <c r="G41" s="405">
        <v>268342</v>
      </c>
      <c r="H41" s="406">
        <v>263473</v>
      </c>
      <c r="I41" s="406">
        <v>264718</v>
      </c>
      <c r="J41" s="406">
        <v>112904</v>
      </c>
      <c r="K41" s="406">
        <v>383845</v>
      </c>
      <c r="L41" s="406">
        <v>166296</v>
      </c>
      <c r="M41" s="405">
        <v>167909</v>
      </c>
      <c r="N41" s="406">
        <v>63469</v>
      </c>
      <c r="O41" s="406">
        <v>62799</v>
      </c>
      <c r="P41" s="406">
        <v>97851</v>
      </c>
      <c r="Q41" s="406">
        <v>28269</v>
      </c>
      <c r="R41" s="406">
        <v>30599</v>
      </c>
      <c r="S41" s="406">
        <v>71959</v>
      </c>
      <c r="T41" s="406">
        <v>57214</v>
      </c>
      <c r="U41" s="406">
        <v>51877</v>
      </c>
      <c r="V41" s="405">
        <v>35814</v>
      </c>
      <c r="W41" s="405">
        <v>45092</v>
      </c>
      <c r="X41" s="405">
        <v>70776</v>
      </c>
      <c r="Y41" s="405">
        <v>99198</v>
      </c>
      <c r="Z41" s="405">
        <v>4896</v>
      </c>
      <c r="AA41" s="405">
        <v>40056</v>
      </c>
      <c r="AB41" s="405">
        <v>2747</v>
      </c>
      <c r="AC41" s="405">
        <v>33613</v>
      </c>
      <c r="AD41" s="639">
        <v>309285</v>
      </c>
      <c r="AE41" s="404">
        <v>3849365</v>
      </c>
      <c r="AF41" s="403" t="s">
        <v>86</v>
      </c>
      <c r="AG41" s="742"/>
    </row>
    <row r="42" spans="1:33" ht="18" customHeight="1">
      <c r="A42" s="637"/>
      <c r="B42" s="737">
        <v>20</v>
      </c>
      <c r="C42" s="739" t="s">
        <v>85</v>
      </c>
      <c r="D42" s="397" t="s">
        <v>340</v>
      </c>
      <c r="E42" s="396">
        <v>3561080</v>
      </c>
      <c r="F42" s="396">
        <v>1772787</v>
      </c>
      <c r="G42" s="395">
        <v>1063927</v>
      </c>
      <c r="H42" s="396">
        <v>789963</v>
      </c>
      <c r="I42" s="396">
        <v>3819581</v>
      </c>
      <c r="J42" s="396">
        <v>515900</v>
      </c>
      <c r="K42" s="396">
        <v>1624350</v>
      </c>
      <c r="L42" s="396">
        <v>569050</v>
      </c>
      <c r="M42" s="395">
        <v>940061</v>
      </c>
      <c r="N42" s="396">
        <v>382479</v>
      </c>
      <c r="O42" s="396">
        <v>378451</v>
      </c>
      <c r="P42" s="396">
        <v>684529</v>
      </c>
      <c r="Q42" s="396">
        <v>194799</v>
      </c>
      <c r="R42" s="396">
        <v>114452</v>
      </c>
      <c r="S42" s="396">
        <v>325704</v>
      </c>
      <c r="T42" s="396">
        <v>260085</v>
      </c>
      <c r="U42" s="396">
        <v>271124</v>
      </c>
      <c r="V42" s="395">
        <v>224540</v>
      </c>
      <c r="W42" s="395">
        <v>291207</v>
      </c>
      <c r="X42" s="395">
        <v>211115</v>
      </c>
      <c r="Y42" s="395">
        <v>271343</v>
      </c>
      <c r="Z42" s="395">
        <v>25014</v>
      </c>
      <c r="AA42" s="395">
        <v>213254</v>
      </c>
      <c r="AB42" s="395">
        <v>14880</v>
      </c>
      <c r="AC42" s="395">
        <v>205453</v>
      </c>
      <c r="AD42" s="411">
        <v>1048625</v>
      </c>
      <c r="AE42" s="394">
        <v>19773753</v>
      </c>
      <c r="AF42" s="393" t="s">
        <v>84</v>
      </c>
      <c r="AG42" s="741">
        <v>59</v>
      </c>
    </row>
    <row r="43" spans="1:33" ht="18" customHeight="1">
      <c r="A43" s="611"/>
      <c r="B43" s="738"/>
      <c r="C43" s="740"/>
      <c r="D43" s="407" t="s">
        <v>338</v>
      </c>
      <c r="E43" s="406">
        <v>696862</v>
      </c>
      <c r="F43" s="406">
        <v>416108</v>
      </c>
      <c r="G43" s="405">
        <v>314326</v>
      </c>
      <c r="H43" s="406">
        <v>238170</v>
      </c>
      <c r="I43" s="406">
        <v>524421</v>
      </c>
      <c r="J43" s="406">
        <v>140370</v>
      </c>
      <c r="K43" s="406">
        <v>299533</v>
      </c>
      <c r="L43" s="406">
        <v>176440</v>
      </c>
      <c r="M43" s="405">
        <v>222250</v>
      </c>
      <c r="N43" s="406">
        <v>64646</v>
      </c>
      <c r="O43" s="406">
        <v>60739</v>
      </c>
      <c r="P43" s="406">
        <v>91724</v>
      </c>
      <c r="Q43" s="406">
        <v>34016</v>
      </c>
      <c r="R43" s="406">
        <v>21490</v>
      </c>
      <c r="S43" s="406">
        <v>79948</v>
      </c>
      <c r="T43" s="406">
        <v>62702</v>
      </c>
      <c r="U43" s="406">
        <v>62794</v>
      </c>
      <c r="V43" s="405">
        <v>36326</v>
      </c>
      <c r="W43" s="405">
        <v>63565</v>
      </c>
      <c r="X43" s="405">
        <v>61391</v>
      </c>
      <c r="Y43" s="405">
        <v>91952</v>
      </c>
      <c r="Z43" s="405">
        <v>11212</v>
      </c>
      <c r="AA43" s="405">
        <v>41610</v>
      </c>
      <c r="AB43" s="405">
        <v>2602</v>
      </c>
      <c r="AC43" s="405">
        <v>40544</v>
      </c>
      <c r="AD43" s="639">
        <v>250437</v>
      </c>
      <c r="AE43" s="404">
        <v>4106178</v>
      </c>
      <c r="AF43" s="403" t="s">
        <v>83</v>
      </c>
      <c r="AG43" s="742"/>
    </row>
    <row r="44" spans="1:33" ht="18" customHeight="1">
      <c r="A44" s="634"/>
      <c r="B44" s="737">
        <v>21</v>
      </c>
      <c r="C44" s="739" t="s">
        <v>346</v>
      </c>
      <c r="D44" s="397" t="s">
        <v>340</v>
      </c>
      <c r="E44" s="396">
        <v>2679567</v>
      </c>
      <c r="F44" s="396">
        <v>1916866</v>
      </c>
      <c r="G44" s="395">
        <v>1108511</v>
      </c>
      <c r="H44" s="396">
        <v>954627</v>
      </c>
      <c r="I44" s="396">
        <v>2876445</v>
      </c>
      <c r="J44" s="396">
        <v>792586</v>
      </c>
      <c r="K44" s="396">
        <v>1691909</v>
      </c>
      <c r="L44" s="396">
        <v>603034</v>
      </c>
      <c r="M44" s="395">
        <v>866914</v>
      </c>
      <c r="N44" s="396">
        <v>334028</v>
      </c>
      <c r="O44" s="396">
        <v>438759</v>
      </c>
      <c r="P44" s="396">
        <v>578696</v>
      </c>
      <c r="Q44" s="396">
        <v>268332</v>
      </c>
      <c r="R44" s="396">
        <v>54629</v>
      </c>
      <c r="S44" s="396">
        <v>459812</v>
      </c>
      <c r="T44" s="396">
        <v>157961</v>
      </c>
      <c r="U44" s="396">
        <v>323482</v>
      </c>
      <c r="V44" s="395">
        <v>210579</v>
      </c>
      <c r="W44" s="395">
        <v>238536</v>
      </c>
      <c r="X44" s="395">
        <v>297678</v>
      </c>
      <c r="Y44" s="395">
        <v>191440</v>
      </c>
      <c r="Z44" s="395">
        <v>66023</v>
      </c>
      <c r="AA44" s="395">
        <v>205298</v>
      </c>
      <c r="AB44" s="395">
        <v>25866</v>
      </c>
      <c r="AC44" s="395">
        <v>141522</v>
      </c>
      <c r="AD44" s="411">
        <v>873285</v>
      </c>
      <c r="AE44" s="394">
        <v>18356385</v>
      </c>
      <c r="AF44" s="393" t="s">
        <v>82</v>
      </c>
      <c r="AG44" s="741">
        <v>60</v>
      </c>
    </row>
    <row r="45" spans="1:33" ht="18" customHeight="1">
      <c r="A45" s="634"/>
      <c r="B45" s="738"/>
      <c r="C45" s="740"/>
      <c r="D45" s="392" t="s">
        <v>338</v>
      </c>
      <c r="E45" s="391">
        <v>596213</v>
      </c>
      <c r="F45" s="391">
        <v>454246</v>
      </c>
      <c r="G45" s="390">
        <v>309131</v>
      </c>
      <c r="H45" s="391">
        <v>227992</v>
      </c>
      <c r="I45" s="391">
        <v>419456</v>
      </c>
      <c r="J45" s="391">
        <v>236658</v>
      </c>
      <c r="K45" s="391">
        <v>297174</v>
      </c>
      <c r="L45" s="391">
        <v>172462</v>
      </c>
      <c r="M45" s="390">
        <v>226000</v>
      </c>
      <c r="N45" s="391">
        <v>56150</v>
      </c>
      <c r="O45" s="391">
        <v>66613</v>
      </c>
      <c r="P45" s="391">
        <v>88117</v>
      </c>
      <c r="Q45" s="391">
        <v>46472</v>
      </c>
      <c r="R45" s="391">
        <v>12020</v>
      </c>
      <c r="S45" s="391">
        <v>101125</v>
      </c>
      <c r="T45" s="391">
        <v>46517</v>
      </c>
      <c r="U45" s="391">
        <v>67335</v>
      </c>
      <c r="V45" s="390">
        <v>36129</v>
      </c>
      <c r="W45" s="390">
        <v>49135</v>
      </c>
      <c r="X45" s="390">
        <v>85466</v>
      </c>
      <c r="Y45" s="390">
        <v>55895</v>
      </c>
      <c r="Z45" s="390">
        <v>13105</v>
      </c>
      <c r="AA45" s="390">
        <v>48436</v>
      </c>
      <c r="AB45" s="390">
        <v>3422</v>
      </c>
      <c r="AC45" s="390">
        <v>26660</v>
      </c>
      <c r="AD45" s="638">
        <v>223445</v>
      </c>
      <c r="AE45" s="389">
        <v>3965374</v>
      </c>
      <c r="AF45" s="388" t="s">
        <v>81</v>
      </c>
      <c r="AG45" s="742"/>
    </row>
    <row r="46" spans="1:33" ht="18" customHeight="1">
      <c r="A46" s="637"/>
      <c r="B46" s="737">
        <v>22</v>
      </c>
      <c r="C46" s="739" t="s">
        <v>345</v>
      </c>
      <c r="D46" s="397" t="s">
        <v>340</v>
      </c>
      <c r="E46" s="396">
        <v>2653804</v>
      </c>
      <c r="F46" s="396">
        <v>1900770</v>
      </c>
      <c r="G46" s="395">
        <v>1063731</v>
      </c>
      <c r="H46" s="396">
        <v>1137994</v>
      </c>
      <c r="I46" s="396">
        <v>1363281</v>
      </c>
      <c r="J46" s="396">
        <v>912746</v>
      </c>
      <c r="K46" s="396">
        <v>1862402</v>
      </c>
      <c r="L46" s="396">
        <v>765343</v>
      </c>
      <c r="M46" s="395">
        <v>878426</v>
      </c>
      <c r="N46" s="396">
        <v>376663</v>
      </c>
      <c r="O46" s="396">
        <v>456561</v>
      </c>
      <c r="P46" s="396">
        <v>544527</v>
      </c>
      <c r="Q46" s="396">
        <v>180209</v>
      </c>
      <c r="R46" s="396">
        <v>181557</v>
      </c>
      <c r="S46" s="396">
        <v>510689</v>
      </c>
      <c r="T46" s="396">
        <v>227864</v>
      </c>
      <c r="U46" s="396">
        <v>270171</v>
      </c>
      <c r="V46" s="395">
        <v>219760</v>
      </c>
      <c r="W46" s="395">
        <v>325781</v>
      </c>
      <c r="X46" s="395">
        <v>257571</v>
      </c>
      <c r="Y46" s="395">
        <v>206848</v>
      </c>
      <c r="Z46" s="395">
        <v>41977</v>
      </c>
      <c r="AA46" s="395">
        <v>192247</v>
      </c>
      <c r="AB46" s="395">
        <v>74447</v>
      </c>
      <c r="AC46" s="395">
        <v>170003</v>
      </c>
      <c r="AD46" s="411">
        <v>906684</v>
      </c>
      <c r="AE46" s="394">
        <v>17682056</v>
      </c>
      <c r="AF46" s="393" t="s">
        <v>80</v>
      </c>
      <c r="AG46" s="741">
        <v>64</v>
      </c>
    </row>
    <row r="47" spans="1:33" ht="18" customHeight="1">
      <c r="A47" s="611"/>
      <c r="B47" s="738"/>
      <c r="C47" s="740"/>
      <c r="D47" s="402" t="s">
        <v>338</v>
      </c>
      <c r="E47" s="401">
        <v>575639</v>
      </c>
      <c r="F47" s="401">
        <v>436632</v>
      </c>
      <c r="G47" s="400">
        <v>304120</v>
      </c>
      <c r="H47" s="401">
        <v>268077</v>
      </c>
      <c r="I47" s="401">
        <v>293759</v>
      </c>
      <c r="J47" s="401">
        <v>245414</v>
      </c>
      <c r="K47" s="401">
        <v>343935</v>
      </c>
      <c r="L47" s="401">
        <v>201898</v>
      </c>
      <c r="M47" s="400">
        <v>226087</v>
      </c>
      <c r="N47" s="401">
        <v>58949</v>
      </c>
      <c r="O47" s="401">
        <v>69326</v>
      </c>
      <c r="P47" s="401">
        <v>75750</v>
      </c>
      <c r="Q47" s="401">
        <v>30390</v>
      </c>
      <c r="R47" s="401">
        <v>32746</v>
      </c>
      <c r="S47" s="401">
        <v>114859</v>
      </c>
      <c r="T47" s="401">
        <v>62977</v>
      </c>
      <c r="U47" s="401">
        <v>65524</v>
      </c>
      <c r="V47" s="400">
        <v>37191</v>
      </c>
      <c r="W47" s="400">
        <v>55905</v>
      </c>
      <c r="X47" s="400">
        <v>80472</v>
      </c>
      <c r="Y47" s="400">
        <v>56797</v>
      </c>
      <c r="Z47" s="400">
        <v>8943</v>
      </c>
      <c r="AA47" s="400">
        <v>43897</v>
      </c>
      <c r="AB47" s="400">
        <v>10258</v>
      </c>
      <c r="AC47" s="400">
        <v>35725</v>
      </c>
      <c r="AD47" s="410">
        <v>233255</v>
      </c>
      <c r="AE47" s="399">
        <v>3968525</v>
      </c>
      <c r="AF47" s="398" t="s">
        <v>79</v>
      </c>
      <c r="AG47" s="742"/>
    </row>
    <row r="48" spans="1:33" ht="18" customHeight="1">
      <c r="A48" s="634"/>
      <c r="B48" s="763">
        <v>23</v>
      </c>
      <c r="C48" s="739" t="s">
        <v>344</v>
      </c>
      <c r="D48" s="397" t="s">
        <v>340</v>
      </c>
      <c r="E48" s="396">
        <v>2558631</v>
      </c>
      <c r="F48" s="396">
        <v>1917781</v>
      </c>
      <c r="G48" s="395">
        <v>1271567</v>
      </c>
      <c r="H48" s="396">
        <v>1321259</v>
      </c>
      <c r="I48" s="396">
        <v>1584876</v>
      </c>
      <c r="J48" s="396">
        <v>793019</v>
      </c>
      <c r="K48" s="396">
        <v>891082</v>
      </c>
      <c r="L48" s="396">
        <v>844383</v>
      </c>
      <c r="M48" s="395">
        <v>635324</v>
      </c>
      <c r="N48" s="396">
        <v>359473</v>
      </c>
      <c r="O48" s="396">
        <v>503180</v>
      </c>
      <c r="P48" s="396">
        <v>395218</v>
      </c>
      <c r="Q48" s="396">
        <v>228564</v>
      </c>
      <c r="R48" s="396">
        <v>246725</v>
      </c>
      <c r="S48" s="396">
        <v>176057</v>
      </c>
      <c r="T48" s="396">
        <v>236785</v>
      </c>
      <c r="U48" s="396">
        <v>166576</v>
      </c>
      <c r="V48" s="395">
        <v>210212</v>
      </c>
      <c r="W48" s="395">
        <v>304459</v>
      </c>
      <c r="X48" s="395">
        <v>156905</v>
      </c>
      <c r="Y48" s="395">
        <v>157721</v>
      </c>
      <c r="Z48" s="395">
        <v>214580</v>
      </c>
      <c r="AA48" s="395">
        <v>155769</v>
      </c>
      <c r="AB48" s="395">
        <v>205839</v>
      </c>
      <c r="AC48" s="395">
        <v>187664</v>
      </c>
      <c r="AD48" s="411">
        <v>873819</v>
      </c>
      <c r="AE48" s="394">
        <v>16597468</v>
      </c>
      <c r="AF48" s="393" t="s">
        <v>78</v>
      </c>
      <c r="AG48" s="741">
        <v>56</v>
      </c>
    </row>
    <row r="49" spans="1:33" ht="18" customHeight="1">
      <c r="A49" s="611"/>
      <c r="B49" s="738"/>
      <c r="C49" s="740"/>
      <c r="D49" s="392" t="s">
        <v>338</v>
      </c>
      <c r="E49" s="391">
        <v>515571</v>
      </c>
      <c r="F49" s="391">
        <v>416704</v>
      </c>
      <c r="G49" s="390">
        <v>373998</v>
      </c>
      <c r="H49" s="391">
        <v>293874</v>
      </c>
      <c r="I49" s="391">
        <v>339441</v>
      </c>
      <c r="J49" s="391">
        <v>195774</v>
      </c>
      <c r="K49" s="391">
        <v>160603</v>
      </c>
      <c r="L49" s="391">
        <v>234320</v>
      </c>
      <c r="M49" s="390">
        <v>173306</v>
      </c>
      <c r="N49" s="391">
        <v>53023</v>
      </c>
      <c r="O49" s="391">
        <v>74736</v>
      </c>
      <c r="P49" s="391">
        <v>52726</v>
      </c>
      <c r="Q49" s="391">
        <v>48474</v>
      </c>
      <c r="R49" s="391">
        <v>38700</v>
      </c>
      <c r="S49" s="391">
        <v>41183</v>
      </c>
      <c r="T49" s="391">
        <v>66820</v>
      </c>
      <c r="U49" s="391">
        <v>50348</v>
      </c>
      <c r="V49" s="390">
        <v>34367</v>
      </c>
      <c r="W49" s="390">
        <v>60053</v>
      </c>
      <c r="X49" s="390">
        <v>53191</v>
      </c>
      <c r="Y49" s="390">
        <v>37329</v>
      </c>
      <c r="Z49" s="390">
        <v>29552</v>
      </c>
      <c r="AA49" s="390">
        <v>31046</v>
      </c>
      <c r="AB49" s="390">
        <v>24309</v>
      </c>
      <c r="AC49" s="390">
        <v>39615</v>
      </c>
      <c r="AD49" s="638">
        <v>212190</v>
      </c>
      <c r="AE49" s="389">
        <v>3651253</v>
      </c>
      <c r="AF49" s="388" t="s">
        <v>77</v>
      </c>
      <c r="AG49" s="742"/>
    </row>
    <row r="50" spans="1:33" ht="18" customHeight="1">
      <c r="A50" s="637"/>
      <c r="B50" s="737">
        <v>24</v>
      </c>
      <c r="C50" s="739" t="s">
        <v>343</v>
      </c>
      <c r="D50" s="397" t="s">
        <v>340</v>
      </c>
      <c r="E50" s="396">
        <v>2871632</v>
      </c>
      <c r="F50" s="396">
        <v>1784446</v>
      </c>
      <c r="G50" s="395">
        <v>1338853</v>
      </c>
      <c r="H50" s="396">
        <v>1438356</v>
      </c>
      <c r="I50" s="396">
        <v>1585854</v>
      </c>
      <c r="J50" s="396">
        <v>968340</v>
      </c>
      <c r="K50" s="396">
        <v>898487</v>
      </c>
      <c r="L50" s="396">
        <v>821582</v>
      </c>
      <c r="M50" s="395">
        <v>560734</v>
      </c>
      <c r="N50" s="396">
        <v>404742</v>
      </c>
      <c r="O50" s="396">
        <v>610283</v>
      </c>
      <c r="P50" s="396">
        <v>363016</v>
      </c>
      <c r="Q50" s="396">
        <v>276031</v>
      </c>
      <c r="R50" s="396">
        <v>283313</v>
      </c>
      <c r="S50" s="396">
        <v>44427</v>
      </c>
      <c r="T50" s="396">
        <v>354227</v>
      </c>
      <c r="U50" s="396">
        <v>99790</v>
      </c>
      <c r="V50" s="395">
        <v>278084</v>
      </c>
      <c r="W50" s="395">
        <v>311215</v>
      </c>
      <c r="X50" s="395">
        <v>104638</v>
      </c>
      <c r="Y50" s="395">
        <v>142994</v>
      </c>
      <c r="Z50" s="395">
        <v>205131</v>
      </c>
      <c r="AA50" s="395">
        <v>108478</v>
      </c>
      <c r="AB50" s="395">
        <v>224562</v>
      </c>
      <c r="AC50" s="395">
        <v>196308</v>
      </c>
      <c r="AD50" s="411">
        <v>1061572</v>
      </c>
      <c r="AE50" s="394">
        <v>17337095</v>
      </c>
      <c r="AF50" s="393" t="s">
        <v>76</v>
      </c>
      <c r="AG50" s="741">
        <v>62</v>
      </c>
    </row>
    <row r="51" spans="1:33" ht="18" customHeight="1">
      <c r="A51" s="611"/>
      <c r="B51" s="738"/>
      <c r="C51" s="740"/>
      <c r="D51" s="392" t="s">
        <v>338</v>
      </c>
      <c r="E51" s="391">
        <v>548513</v>
      </c>
      <c r="F51" s="391">
        <v>400255</v>
      </c>
      <c r="G51" s="390">
        <v>394978</v>
      </c>
      <c r="H51" s="391">
        <v>274464</v>
      </c>
      <c r="I51" s="391">
        <v>343464</v>
      </c>
      <c r="J51" s="391">
        <v>246611</v>
      </c>
      <c r="K51" s="391">
        <v>185342</v>
      </c>
      <c r="L51" s="391">
        <v>192810</v>
      </c>
      <c r="M51" s="390">
        <v>141370</v>
      </c>
      <c r="N51" s="391">
        <v>61410</v>
      </c>
      <c r="O51" s="391">
        <v>91651</v>
      </c>
      <c r="P51" s="391">
        <v>40569</v>
      </c>
      <c r="Q51" s="391">
        <v>44909</v>
      </c>
      <c r="R51" s="391">
        <v>43055</v>
      </c>
      <c r="S51" s="391">
        <v>15646</v>
      </c>
      <c r="T51" s="391">
        <v>94148</v>
      </c>
      <c r="U51" s="391">
        <v>28565</v>
      </c>
      <c r="V51" s="390">
        <v>42627</v>
      </c>
      <c r="W51" s="390">
        <v>55138</v>
      </c>
      <c r="X51" s="390">
        <v>23138</v>
      </c>
      <c r="Y51" s="390">
        <v>35262</v>
      </c>
      <c r="Z51" s="390">
        <v>29001</v>
      </c>
      <c r="AA51" s="390">
        <v>20809</v>
      </c>
      <c r="AB51" s="390">
        <v>28677</v>
      </c>
      <c r="AC51" s="390">
        <v>36974</v>
      </c>
      <c r="AD51" s="638">
        <v>250558</v>
      </c>
      <c r="AE51" s="389">
        <v>3669944</v>
      </c>
      <c r="AF51" s="388" t="s">
        <v>75</v>
      </c>
      <c r="AG51" s="742"/>
    </row>
    <row r="52" spans="1:33" ht="18" customHeight="1">
      <c r="A52" s="637"/>
      <c r="B52" s="737">
        <v>25</v>
      </c>
      <c r="C52" s="739" t="s">
        <v>342</v>
      </c>
      <c r="D52" s="397" t="s">
        <v>340</v>
      </c>
      <c r="E52" s="396">
        <v>3337155</v>
      </c>
      <c r="F52" s="396">
        <v>2264895</v>
      </c>
      <c r="G52" s="395">
        <v>1448176</v>
      </c>
      <c r="H52" s="396">
        <v>1588625</v>
      </c>
      <c r="I52" s="396">
        <v>1167454</v>
      </c>
      <c r="J52" s="396">
        <v>1026081</v>
      </c>
      <c r="K52" s="396">
        <v>926820</v>
      </c>
      <c r="L52" s="396">
        <v>949917</v>
      </c>
      <c r="M52" s="395">
        <v>785867</v>
      </c>
      <c r="N52" s="396">
        <v>522979</v>
      </c>
      <c r="O52" s="396">
        <v>583778</v>
      </c>
      <c r="P52" s="396">
        <v>473123</v>
      </c>
      <c r="Q52" s="396">
        <v>340110</v>
      </c>
      <c r="R52" s="396">
        <v>339139</v>
      </c>
      <c r="S52" s="396">
        <v>90568</v>
      </c>
      <c r="T52" s="396">
        <v>283049</v>
      </c>
      <c r="U52" s="396">
        <v>190891</v>
      </c>
      <c r="V52" s="395">
        <v>254608</v>
      </c>
      <c r="W52" s="395">
        <v>222795</v>
      </c>
      <c r="X52" s="395">
        <v>169757</v>
      </c>
      <c r="Y52" s="395">
        <v>216701</v>
      </c>
      <c r="Z52" s="395">
        <v>157449</v>
      </c>
      <c r="AA52" s="395">
        <v>142127</v>
      </c>
      <c r="AB52" s="395">
        <v>293720</v>
      </c>
      <c r="AC52" s="395">
        <v>156599</v>
      </c>
      <c r="AD52" s="411">
        <v>1181845</v>
      </c>
      <c r="AE52" s="394">
        <v>19114228</v>
      </c>
      <c r="AF52" s="393" t="s">
        <v>74</v>
      </c>
      <c r="AG52" s="741">
        <v>66</v>
      </c>
    </row>
    <row r="53" spans="1:33" ht="18" customHeight="1">
      <c r="A53" s="611"/>
      <c r="B53" s="738"/>
      <c r="C53" s="740"/>
      <c r="D53" s="402" t="s">
        <v>338</v>
      </c>
      <c r="E53" s="401">
        <v>677643</v>
      </c>
      <c r="F53" s="401">
        <v>509200</v>
      </c>
      <c r="G53" s="400">
        <v>436639</v>
      </c>
      <c r="H53" s="401">
        <v>351333</v>
      </c>
      <c r="I53" s="401">
        <v>281251</v>
      </c>
      <c r="J53" s="401">
        <v>299973</v>
      </c>
      <c r="K53" s="401">
        <v>193740</v>
      </c>
      <c r="L53" s="401">
        <v>203688</v>
      </c>
      <c r="M53" s="400">
        <v>188896</v>
      </c>
      <c r="N53" s="401">
        <v>103524</v>
      </c>
      <c r="O53" s="401">
        <v>87956</v>
      </c>
      <c r="P53" s="401">
        <v>49971</v>
      </c>
      <c r="Q53" s="401">
        <v>54868</v>
      </c>
      <c r="R53" s="401">
        <v>52763</v>
      </c>
      <c r="S53" s="401">
        <v>33086</v>
      </c>
      <c r="T53" s="401">
        <v>93397</v>
      </c>
      <c r="U53" s="401">
        <v>38878</v>
      </c>
      <c r="V53" s="400">
        <v>40757</v>
      </c>
      <c r="W53" s="400">
        <v>46977</v>
      </c>
      <c r="X53" s="400">
        <v>44571</v>
      </c>
      <c r="Y53" s="400">
        <v>52616</v>
      </c>
      <c r="Z53" s="400">
        <v>22562</v>
      </c>
      <c r="AA53" s="400">
        <v>25756</v>
      </c>
      <c r="AB53" s="400">
        <v>46997</v>
      </c>
      <c r="AC53" s="400">
        <v>31035</v>
      </c>
      <c r="AD53" s="410">
        <v>304386</v>
      </c>
      <c r="AE53" s="399">
        <v>4272463</v>
      </c>
      <c r="AF53" s="398" t="s">
        <v>73</v>
      </c>
      <c r="AG53" s="742"/>
    </row>
    <row r="54" spans="1:33" ht="18" customHeight="1">
      <c r="A54" s="634"/>
      <c r="B54" s="763">
        <v>26</v>
      </c>
      <c r="C54" s="767" t="s">
        <v>341</v>
      </c>
      <c r="D54" s="636" t="s">
        <v>340</v>
      </c>
      <c r="E54" s="396">
        <v>5246367</v>
      </c>
      <c r="F54" s="396">
        <v>1994847</v>
      </c>
      <c r="G54" s="396">
        <v>1734769</v>
      </c>
      <c r="H54" s="396">
        <v>1706965</v>
      </c>
      <c r="I54" s="396">
        <v>1171069</v>
      </c>
      <c r="J54" s="396">
        <v>1157562</v>
      </c>
      <c r="K54" s="396">
        <v>1007480</v>
      </c>
      <c r="L54" s="396">
        <v>984776</v>
      </c>
      <c r="M54" s="396">
        <v>938133</v>
      </c>
      <c r="N54" s="396">
        <v>663243</v>
      </c>
      <c r="O54" s="396">
        <v>616726</v>
      </c>
      <c r="P54" s="396">
        <v>448610</v>
      </c>
      <c r="Q54" s="396">
        <v>448261</v>
      </c>
      <c r="R54" s="396">
        <v>441699</v>
      </c>
      <c r="S54" s="396">
        <v>433733</v>
      </c>
      <c r="T54" s="396">
        <v>397271</v>
      </c>
      <c r="U54" s="396">
        <v>367591</v>
      </c>
      <c r="V54" s="396">
        <v>339473</v>
      </c>
      <c r="W54" s="396">
        <v>309015</v>
      </c>
      <c r="X54" s="396">
        <v>273539</v>
      </c>
      <c r="Y54" s="396">
        <v>269420</v>
      </c>
      <c r="Z54" s="396">
        <v>260868</v>
      </c>
      <c r="AA54" s="396">
        <v>229270</v>
      </c>
      <c r="AB54" s="396">
        <v>224520</v>
      </c>
      <c r="AC54" s="396">
        <v>176199</v>
      </c>
      <c r="AD54" s="395">
        <v>1195870</v>
      </c>
      <c r="AE54" s="635">
        <v>23037276</v>
      </c>
      <c r="AF54" s="396" t="s">
        <v>339</v>
      </c>
      <c r="AG54" s="760">
        <v>63</v>
      </c>
    </row>
    <row r="55" spans="1:33" ht="18" customHeight="1">
      <c r="A55" s="634"/>
      <c r="B55" s="763"/>
      <c r="C55" s="767"/>
      <c r="D55" s="633" t="s">
        <v>338</v>
      </c>
      <c r="E55" s="632">
        <v>1067980</v>
      </c>
      <c r="F55" s="632">
        <v>446873</v>
      </c>
      <c r="G55" s="632">
        <v>536297</v>
      </c>
      <c r="H55" s="632">
        <v>428644</v>
      </c>
      <c r="I55" s="632">
        <v>282127</v>
      </c>
      <c r="J55" s="632">
        <v>336956</v>
      </c>
      <c r="K55" s="632">
        <v>199873</v>
      </c>
      <c r="L55" s="632">
        <v>222793</v>
      </c>
      <c r="M55" s="632">
        <v>222140</v>
      </c>
      <c r="N55" s="632">
        <v>128929</v>
      </c>
      <c r="O55" s="632">
        <v>101554</v>
      </c>
      <c r="P55" s="632">
        <v>56544</v>
      </c>
      <c r="Q55" s="632">
        <v>70812</v>
      </c>
      <c r="R55" s="632">
        <v>67380</v>
      </c>
      <c r="S55" s="632">
        <v>88466</v>
      </c>
      <c r="T55" s="632">
        <v>118643</v>
      </c>
      <c r="U55" s="632">
        <v>70842</v>
      </c>
      <c r="V55" s="632">
        <v>53581</v>
      </c>
      <c r="W55" s="632">
        <v>55212</v>
      </c>
      <c r="X55" s="632">
        <v>77926</v>
      </c>
      <c r="Y55" s="632">
        <v>78261</v>
      </c>
      <c r="Z55" s="632">
        <v>35428</v>
      </c>
      <c r="AA55" s="632">
        <v>43185</v>
      </c>
      <c r="AB55" s="632">
        <v>33463</v>
      </c>
      <c r="AC55" s="632">
        <v>30499</v>
      </c>
      <c r="AD55" s="631">
        <v>321240</v>
      </c>
      <c r="AE55" s="630">
        <v>5175648</v>
      </c>
      <c r="AF55" s="391" t="s">
        <v>337</v>
      </c>
      <c r="AG55" s="760"/>
    </row>
    <row r="56" spans="1:33" ht="18" customHeight="1" thickBot="1">
      <c r="A56" s="612"/>
      <c r="B56" s="765"/>
      <c r="C56" s="770"/>
      <c r="D56" s="387" t="s">
        <v>257</v>
      </c>
      <c r="E56" s="386">
        <f aca="true" t="shared" si="0" ref="E56:AD56">E54/$AE54*100</f>
        <v>22.773382582211543</v>
      </c>
      <c r="F56" s="386">
        <f t="shared" si="0"/>
        <v>8.659213875807193</v>
      </c>
      <c r="G56" s="386">
        <f t="shared" si="0"/>
        <v>7.530269637781828</v>
      </c>
      <c r="H56" s="386">
        <f t="shared" si="0"/>
        <v>7.409578285210457</v>
      </c>
      <c r="I56" s="386">
        <f t="shared" si="0"/>
        <v>5.083365759041998</v>
      </c>
      <c r="J56" s="386">
        <f t="shared" si="0"/>
        <v>5.0247346951957335</v>
      </c>
      <c r="K56" s="386">
        <f t="shared" si="0"/>
        <v>4.373260102453085</v>
      </c>
      <c r="L56" s="386">
        <f t="shared" si="0"/>
        <v>4.2747067839096955</v>
      </c>
      <c r="M56" s="386">
        <f t="shared" si="0"/>
        <v>4.072239269955355</v>
      </c>
      <c r="N56" s="386">
        <f t="shared" si="0"/>
        <v>2.878999235847155</v>
      </c>
      <c r="O56" s="386">
        <f t="shared" si="0"/>
        <v>2.6770786615570348</v>
      </c>
      <c r="P56" s="386">
        <f t="shared" si="0"/>
        <v>1.9473222441750493</v>
      </c>
      <c r="Q56" s="386">
        <f t="shared" si="0"/>
        <v>1.9458073081209775</v>
      </c>
      <c r="R56" s="386">
        <f t="shared" si="0"/>
        <v>1.9173230376716415</v>
      </c>
      <c r="S56" s="386">
        <f t="shared" si="0"/>
        <v>1.8827442966781314</v>
      </c>
      <c r="T56" s="386">
        <f t="shared" si="0"/>
        <v>1.7244703757510218</v>
      </c>
      <c r="U56" s="386">
        <f t="shared" si="0"/>
        <v>1.595635699290142</v>
      </c>
      <c r="V56" s="386">
        <f t="shared" si="0"/>
        <v>1.473581338349204</v>
      </c>
      <c r="W56" s="386">
        <f t="shared" si="0"/>
        <v>1.3413695265013104</v>
      </c>
      <c r="X56" s="386">
        <f t="shared" si="0"/>
        <v>1.187375625486277</v>
      </c>
      <c r="Y56" s="386">
        <f t="shared" si="0"/>
        <v>1.1694959074154427</v>
      </c>
      <c r="Z56" s="386">
        <f t="shared" si="0"/>
        <v>1.132373462904208</v>
      </c>
      <c r="AA56" s="386">
        <f t="shared" si="0"/>
        <v>0.9952131493324125</v>
      </c>
      <c r="AB56" s="386">
        <f t="shared" si="0"/>
        <v>0.9745943921494885</v>
      </c>
      <c r="AC56" s="386">
        <f t="shared" si="0"/>
        <v>0.7648430309208433</v>
      </c>
      <c r="AD56" s="386">
        <f t="shared" si="0"/>
        <v>5.191021716282776</v>
      </c>
      <c r="AE56" s="385">
        <f>AE54/AE54*100</f>
        <v>100</v>
      </c>
      <c r="AF56" s="629"/>
      <c r="AG56" s="771"/>
    </row>
    <row r="57" spans="1:33" ht="13.5" customHeight="1">
      <c r="A57" s="384"/>
      <c r="B57" s="15"/>
      <c r="C57" s="383"/>
      <c r="D57" s="382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0"/>
      <c r="AG57" s="379"/>
    </row>
    <row r="58" spans="1:33" s="6" customFormat="1" ht="13.5" customHeight="1">
      <c r="A58" s="378" t="s">
        <v>72</v>
      </c>
      <c r="B58" s="766" t="s">
        <v>71</v>
      </c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196"/>
      <c r="P58" s="196"/>
      <c r="Q58" s="196"/>
      <c r="R58" s="196"/>
      <c r="S58" s="196"/>
      <c r="T58" s="375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</row>
    <row r="59" spans="1:33" s="6" customFormat="1" ht="13.5" customHeight="1">
      <c r="A59" s="377"/>
      <c r="B59" s="766" t="s">
        <v>336</v>
      </c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196"/>
      <c r="P59" s="196"/>
      <c r="Q59" s="196"/>
      <c r="R59" s="196"/>
      <c r="S59" s="196"/>
      <c r="T59" s="375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</row>
    <row r="60" spans="2:20" s="6" customFormat="1" ht="13.5" customHeight="1">
      <c r="B60" s="768" t="s">
        <v>335</v>
      </c>
      <c r="C60" s="768"/>
      <c r="D60" s="768"/>
      <c r="E60" s="768"/>
      <c r="F60" s="768"/>
      <c r="G60" s="768"/>
      <c r="H60" s="768"/>
      <c r="I60" s="768"/>
      <c r="J60" s="768"/>
      <c r="K60" s="768"/>
      <c r="L60" s="768"/>
      <c r="M60" s="768"/>
      <c r="N60" s="768"/>
      <c r="T60" s="375"/>
    </row>
  </sheetData>
  <sheetProtection/>
  <mergeCells count="102">
    <mergeCell ref="B52:B53"/>
    <mergeCell ref="C52:C53"/>
    <mergeCell ref="AG48:AG49"/>
    <mergeCell ref="A1:Q1"/>
    <mergeCell ref="C54:C56"/>
    <mergeCell ref="AG54:AG56"/>
    <mergeCell ref="C42:C43"/>
    <mergeCell ref="AG42:AG43"/>
    <mergeCell ref="B38:B39"/>
    <mergeCell ref="AD2:AG2"/>
    <mergeCell ref="C46:C47"/>
    <mergeCell ref="B60:N60"/>
    <mergeCell ref="B58:N58"/>
    <mergeCell ref="AG46:AG47"/>
    <mergeCell ref="B40:B41"/>
    <mergeCell ref="C40:C41"/>
    <mergeCell ref="AG40:AG41"/>
    <mergeCell ref="B42:B43"/>
    <mergeCell ref="AG52:AG53"/>
    <mergeCell ref="B48:B49"/>
    <mergeCell ref="B46:B47"/>
    <mergeCell ref="C48:C49"/>
    <mergeCell ref="B54:B56"/>
    <mergeCell ref="B59:N59"/>
    <mergeCell ref="AG26:AG27"/>
    <mergeCell ref="B26:B27"/>
    <mergeCell ref="AG32:AG33"/>
    <mergeCell ref="AG38:AG39"/>
    <mergeCell ref="B36:B37"/>
    <mergeCell ref="C36:C37"/>
    <mergeCell ref="C8:C9"/>
    <mergeCell ref="C10:C11"/>
    <mergeCell ref="C12:C13"/>
    <mergeCell ref="C14:C15"/>
    <mergeCell ref="AG24:AG25"/>
    <mergeCell ref="C26:C27"/>
    <mergeCell ref="AG20:AG21"/>
    <mergeCell ref="AG22:AG23"/>
    <mergeCell ref="AG18:AG19"/>
    <mergeCell ref="B16:B17"/>
    <mergeCell ref="A8:A9"/>
    <mergeCell ref="A10:A11"/>
    <mergeCell ref="A12:A13"/>
    <mergeCell ref="A14:A15"/>
    <mergeCell ref="B8:B9"/>
    <mergeCell ref="B10:B11"/>
    <mergeCell ref="B12:B13"/>
    <mergeCell ref="B14:B15"/>
    <mergeCell ref="A16:A17"/>
    <mergeCell ref="A26:A27"/>
    <mergeCell ref="A24:A25"/>
    <mergeCell ref="B20:B21"/>
    <mergeCell ref="B22:B23"/>
    <mergeCell ref="B24:B25"/>
    <mergeCell ref="C24:C25"/>
    <mergeCell ref="C22:C23"/>
    <mergeCell ref="A18:A19"/>
    <mergeCell ref="A20:A21"/>
    <mergeCell ref="A22:A23"/>
    <mergeCell ref="B18:B19"/>
    <mergeCell ref="C20:C21"/>
    <mergeCell ref="C18:C19"/>
    <mergeCell ref="AG4:AG5"/>
    <mergeCell ref="AG6:AG7"/>
    <mergeCell ref="AG8:AG9"/>
    <mergeCell ref="AG10:AG11"/>
    <mergeCell ref="AG12:AG13"/>
    <mergeCell ref="AG14:AG15"/>
    <mergeCell ref="A28:A29"/>
    <mergeCell ref="B28:B29"/>
    <mergeCell ref="C28:C29"/>
    <mergeCell ref="AG28:AG29"/>
    <mergeCell ref="C4:C5"/>
    <mergeCell ref="C6:C7"/>
    <mergeCell ref="B4:B5"/>
    <mergeCell ref="B6:B7"/>
    <mergeCell ref="AG16:AG17"/>
    <mergeCell ref="C16:C17"/>
    <mergeCell ref="A32:A33"/>
    <mergeCell ref="B32:B33"/>
    <mergeCell ref="C32:C33"/>
    <mergeCell ref="AG30:AG31"/>
    <mergeCell ref="A30:A31"/>
    <mergeCell ref="B30:B31"/>
    <mergeCell ref="C30:C31"/>
    <mergeCell ref="A34:A35"/>
    <mergeCell ref="C34:C35"/>
    <mergeCell ref="AG44:AG45"/>
    <mergeCell ref="B44:B45"/>
    <mergeCell ref="C44:C45"/>
    <mergeCell ref="AG34:AG35"/>
    <mergeCell ref="C38:C39"/>
    <mergeCell ref="B50:B51"/>
    <mergeCell ref="C50:C51"/>
    <mergeCell ref="AG50:AG51"/>
    <mergeCell ref="A6:A7"/>
    <mergeCell ref="A38:A39"/>
    <mergeCell ref="A3:D3"/>
    <mergeCell ref="A4:A5"/>
    <mergeCell ref="AG36:AG37"/>
    <mergeCell ref="B34:B35"/>
    <mergeCell ref="A36:A37"/>
  </mergeCells>
  <printOptions/>
  <pageMargins left="0.984251968503937" right="0.984251968503937" top="0.984251968503937" bottom="0.984251968503937" header="0.5118110236220472" footer="0.5118110236220472"/>
  <pageSetup horizontalDpi="400" verticalDpi="400" orientation="landscape" paperSize="8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140625" defaultRowHeight="15"/>
  <cols>
    <col min="1" max="1" width="4.00390625" style="5" customWidth="1"/>
    <col min="2" max="2" width="2.28125" style="5" customWidth="1"/>
    <col min="3" max="3" width="4.421875" style="5" bestFit="1" customWidth="1"/>
    <col min="4" max="4" width="9.421875" style="5" bestFit="1" customWidth="1"/>
    <col min="5" max="5" width="7.8515625" style="5" bestFit="1" customWidth="1"/>
    <col min="6" max="6" width="8.421875" style="5" customWidth="1"/>
    <col min="7" max="8" width="6.00390625" style="5" bestFit="1" customWidth="1"/>
    <col min="9" max="9" width="6.140625" style="5" customWidth="1"/>
    <col min="10" max="10" width="7.8515625" style="5" bestFit="1" customWidth="1"/>
    <col min="11" max="11" width="6.00390625" style="5" bestFit="1" customWidth="1"/>
    <col min="12" max="12" width="6.7109375" style="5" bestFit="1" customWidth="1"/>
    <col min="13" max="13" width="7.8515625" style="5" bestFit="1" customWidth="1"/>
    <col min="14" max="14" width="6.28125" style="5" customWidth="1"/>
    <col min="15" max="15" width="7.57421875" style="5" customWidth="1"/>
    <col min="16" max="16" width="7.8515625" style="5" bestFit="1" customWidth="1"/>
    <col min="17" max="17" width="7.00390625" style="5" bestFit="1" customWidth="1"/>
    <col min="18" max="18" width="9.00390625" style="5" bestFit="1" customWidth="1"/>
    <col min="19" max="16384" width="9.00390625" style="5" customWidth="1"/>
  </cols>
  <sheetData>
    <row r="1" spans="1:18" ht="24">
      <c r="A1" s="787" t="s">
        <v>381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</row>
    <row r="2" spans="1:18" ht="19.5" thickBo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ht="13.5" customHeight="1">
      <c r="A3" s="788" t="s">
        <v>169</v>
      </c>
      <c r="B3" s="789"/>
      <c r="C3" s="790"/>
      <c r="D3" s="507"/>
      <c r="E3" s="797" t="s">
        <v>168</v>
      </c>
      <c r="F3" s="798"/>
      <c r="G3" s="778" t="s">
        <v>380</v>
      </c>
      <c r="H3" s="779"/>
      <c r="I3" s="780"/>
      <c r="J3" s="506" t="s">
        <v>167</v>
      </c>
      <c r="K3" s="775" t="s">
        <v>166</v>
      </c>
      <c r="L3" s="776"/>
      <c r="M3" s="777"/>
      <c r="N3" s="799" t="s">
        <v>165</v>
      </c>
      <c r="O3" s="506" t="s">
        <v>164</v>
      </c>
      <c r="P3" s="790" t="s">
        <v>163</v>
      </c>
      <c r="Q3" s="506" t="s">
        <v>379</v>
      </c>
      <c r="R3" s="505" t="s">
        <v>378</v>
      </c>
    </row>
    <row r="4" spans="1:18" ht="13.5">
      <c r="A4" s="791"/>
      <c r="B4" s="792"/>
      <c r="C4" s="793"/>
      <c r="D4" s="432" t="s">
        <v>377</v>
      </c>
      <c r="E4" s="504" t="s">
        <v>376</v>
      </c>
      <c r="F4" s="503" t="s">
        <v>162</v>
      </c>
      <c r="G4" s="773" t="s">
        <v>375</v>
      </c>
      <c r="H4" s="773" t="s">
        <v>374</v>
      </c>
      <c r="I4" s="501" t="s">
        <v>278</v>
      </c>
      <c r="J4" s="502" t="s">
        <v>373</v>
      </c>
      <c r="K4" s="773" t="s">
        <v>375</v>
      </c>
      <c r="L4" s="773" t="s">
        <v>374</v>
      </c>
      <c r="M4" s="501" t="s">
        <v>278</v>
      </c>
      <c r="N4" s="800"/>
      <c r="O4" s="500" t="s">
        <v>373</v>
      </c>
      <c r="P4" s="793"/>
      <c r="Q4" s="500" t="s">
        <v>161</v>
      </c>
      <c r="R4" s="499"/>
    </row>
    <row r="5" spans="1:18" ht="13.5">
      <c r="A5" s="794"/>
      <c r="B5" s="795"/>
      <c r="C5" s="796"/>
      <c r="D5" s="445" t="s">
        <v>160</v>
      </c>
      <c r="E5" s="498"/>
      <c r="F5" s="494" t="s">
        <v>159</v>
      </c>
      <c r="G5" s="774"/>
      <c r="H5" s="774"/>
      <c r="I5" s="496" t="s">
        <v>372</v>
      </c>
      <c r="J5" s="497" t="s">
        <v>371</v>
      </c>
      <c r="K5" s="774"/>
      <c r="L5" s="774"/>
      <c r="M5" s="496" t="s">
        <v>370</v>
      </c>
      <c r="N5" s="801"/>
      <c r="O5" s="495" t="s">
        <v>369</v>
      </c>
      <c r="P5" s="796"/>
      <c r="Q5" s="494" t="s">
        <v>368</v>
      </c>
      <c r="R5" s="493" t="s">
        <v>368</v>
      </c>
    </row>
    <row r="6" spans="1:18" ht="21" customHeight="1">
      <c r="A6" s="487" t="s">
        <v>158</v>
      </c>
      <c r="B6" s="485">
        <v>59</v>
      </c>
      <c r="C6" s="484">
        <v>1984</v>
      </c>
      <c r="D6" s="457">
        <v>1201122</v>
      </c>
      <c r="E6" s="457">
        <v>181385</v>
      </c>
      <c r="F6" s="465">
        <v>226700</v>
      </c>
      <c r="G6" s="471" t="s">
        <v>365</v>
      </c>
      <c r="H6" s="471" t="s">
        <v>365</v>
      </c>
      <c r="I6" s="458">
        <v>4654</v>
      </c>
      <c r="J6" s="464">
        <f aca="true" t="shared" si="0" ref="J6:J35">F6+I6</f>
        <v>231354</v>
      </c>
      <c r="K6" s="483" t="s">
        <v>362</v>
      </c>
      <c r="L6" s="483" t="s">
        <v>362</v>
      </c>
      <c r="M6" s="471" t="s">
        <v>365</v>
      </c>
      <c r="N6" s="492" t="s">
        <v>365</v>
      </c>
      <c r="O6" s="458">
        <v>181276</v>
      </c>
      <c r="P6" s="457">
        <v>204698</v>
      </c>
      <c r="Q6" s="458">
        <v>76837</v>
      </c>
      <c r="R6" s="491" t="s">
        <v>365</v>
      </c>
    </row>
    <row r="7" spans="1:18" ht="21" customHeight="1">
      <c r="A7" s="446"/>
      <c r="B7" s="486">
        <f>B6+1</f>
        <v>60</v>
      </c>
      <c r="C7" s="480">
        <v>85</v>
      </c>
      <c r="D7" s="439">
        <v>1186442</v>
      </c>
      <c r="E7" s="439">
        <v>179637</v>
      </c>
      <c r="F7" s="469">
        <v>224500</v>
      </c>
      <c r="G7" s="471" t="s">
        <v>365</v>
      </c>
      <c r="H7" s="471" t="s">
        <v>365</v>
      </c>
      <c r="I7" s="440">
        <v>5004</v>
      </c>
      <c r="J7" s="468">
        <f t="shared" si="0"/>
        <v>229504</v>
      </c>
      <c r="K7" s="478" t="s">
        <v>362</v>
      </c>
      <c r="L7" s="478" t="s">
        <v>362</v>
      </c>
      <c r="M7" s="479" t="s">
        <v>365</v>
      </c>
      <c r="N7" s="490" t="s">
        <v>365</v>
      </c>
      <c r="O7" s="440">
        <v>178498</v>
      </c>
      <c r="P7" s="439">
        <v>203114</v>
      </c>
      <c r="Q7" s="440">
        <v>78983</v>
      </c>
      <c r="R7" s="489" t="s">
        <v>365</v>
      </c>
    </row>
    <row r="8" spans="1:18" ht="21" customHeight="1">
      <c r="A8" s="463"/>
      <c r="B8" s="485">
        <f>B7+1</f>
        <v>61</v>
      </c>
      <c r="C8" s="484">
        <f aca="true" t="shared" si="1" ref="C8:C21">C7+1</f>
        <v>86</v>
      </c>
      <c r="D8" s="457">
        <v>1199194</v>
      </c>
      <c r="E8" s="457">
        <v>183203</v>
      </c>
      <c r="F8" s="465">
        <v>229000</v>
      </c>
      <c r="G8" s="475" t="s">
        <v>365</v>
      </c>
      <c r="H8" s="475" t="s">
        <v>365</v>
      </c>
      <c r="I8" s="458">
        <v>5054</v>
      </c>
      <c r="J8" s="464">
        <f t="shared" si="0"/>
        <v>234054</v>
      </c>
      <c r="K8" s="483" t="s">
        <v>362</v>
      </c>
      <c r="L8" s="483" t="s">
        <v>362</v>
      </c>
      <c r="M8" s="458">
        <v>168408</v>
      </c>
      <c r="N8" s="482">
        <v>10332</v>
      </c>
      <c r="O8" s="458">
        <f aca="true" t="shared" si="2" ref="O8:O35">SUM(M8:N8)</f>
        <v>178740</v>
      </c>
      <c r="P8" s="457">
        <v>205830</v>
      </c>
      <c r="Q8" s="458">
        <v>78887</v>
      </c>
      <c r="R8" s="481">
        <v>8343</v>
      </c>
    </row>
    <row r="9" spans="1:18" ht="21" customHeight="1">
      <c r="A9" s="463"/>
      <c r="B9" s="485">
        <f>B8+1</f>
        <v>62</v>
      </c>
      <c r="C9" s="484">
        <f t="shared" si="1"/>
        <v>87</v>
      </c>
      <c r="D9" s="457">
        <v>1195286</v>
      </c>
      <c r="E9" s="457">
        <v>154872</v>
      </c>
      <c r="F9" s="465">
        <v>193600</v>
      </c>
      <c r="G9" s="471" t="s">
        <v>365</v>
      </c>
      <c r="H9" s="471" t="s">
        <v>365</v>
      </c>
      <c r="I9" s="488">
        <v>5350</v>
      </c>
      <c r="J9" s="464">
        <f t="shared" si="0"/>
        <v>198950</v>
      </c>
      <c r="K9" s="483" t="s">
        <v>362</v>
      </c>
      <c r="L9" s="483" t="s">
        <v>362</v>
      </c>
      <c r="M9" s="458">
        <v>154727</v>
      </c>
      <c r="N9" s="482">
        <v>14800</v>
      </c>
      <c r="O9" s="458">
        <f t="shared" si="2"/>
        <v>169527</v>
      </c>
      <c r="P9" s="457">
        <v>190466</v>
      </c>
      <c r="Q9" s="458">
        <v>54577</v>
      </c>
      <c r="R9" s="481">
        <v>8090</v>
      </c>
    </row>
    <row r="10" spans="1:18" ht="21" customHeight="1">
      <c r="A10" s="463"/>
      <c r="B10" s="485">
        <f>B9+1</f>
        <v>63</v>
      </c>
      <c r="C10" s="484">
        <f t="shared" si="1"/>
        <v>88</v>
      </c>
      <c r="D10" s="457">
        <v>1198200</v>
      </c>
      <c r="E10" s="457">
        <v>186030</v>
      </c>
      <c r="F10" s="465">
        <v>232500</v>
      </c>
      <c r="G10" s="471" t="s">
        <v>367</v>
      </c>
      <c r="H10" s="471" t="s">
        <v>367</v>
      </c>
      <c r="I10" s="458">
        <v>5796</v>
      </c>
      <c r="J10" s="464">
        <f t="shared" si="0"/>
        <v>238296</v>
      </c>
      <c r="K10" s="483" t="s">
        <v>366</v>
      </c>
      <c r="L10" s="483" t="s">
        <v>366</v>
      </c>
      <c r="M10" s="458">
        <v>170324</v>
      </c>
      <c r="N10" s="482">
        <v>11984</v>
      </c>
      <c r="O10" s="458">
        <f t="shared" si="2"/>
        <v>182308</v>
      </c>
      <c r="P10" s="457">
        <v>208273</v>
      </c>
      <c r="Q10" s="458">
        <v>78272</v>
      </c>
      <c r="R10" s="481">
        <v>8501</v>
      </c>
    </row>
    <row r="11" spans="1:18" ht="21" customHeight="1">
      <c r="A11" s="487" t="s">
        <v>157</v>
      </c>
      <c r="B11" s="485" t="s">
        <v>204</v>
      </c>
      <c r="C11" s="484">
        <f t="shared" si="1"/>
        <v>89</v>
      </c>
      <c r="D11" s="457">
        <v>1197279</v>
      </c>
      <c r="E11" s="457">
        <v>185258</v>
      </c>
      <c r="F11" s="465">
        <v>231600</v>
      </c>
      <c r="G11" s="471" t="s">
        <v>365</v>
      </c>
      <c r="H11" s="471" t="s">
        <v>365</v>
      </c>
      <c r="I11" s="458">
        <v>10797</v>
      </c>
      <c r="J11" s="464">
        <f t="shared" si="0"/>
        <v>242397</v>
      </c>
      <c r="K11" s="483" t="s">
        <v>362</v>
      </c>
      <c r="L11" s="483" t="s">
        <v>362</v>
      </c>
      <c r="M11" s="458">
        <v>172889</v>
      </c>
      <c r="N11" s="482">
        <v>12684</v>
      </c>
      <c r="O11" s="458">
        <f t="shared" si="2"/>
        <v>185573</v>
      </c>
      <c r="P11" s="457">
        <v>210843</v>
      </c>
      <c r="Q11" s="458">
        <v>76345</v>
      </c>
      <c r="R11" s="481">
        <v>8594</v>
      </c>
    </row>
    <row r="12" spans="1:18" ht="21" customHeight="1">
      <c r="A12" s="446"/>
      <c r="B12" s="486">
        <v>2</v>
      </c>
      <c r="C12" s="480">
        <f t="shared" si="1"/>
        <v>90</v>
      </c>
      <c r="D12" s="439">
        <v>1176187</v>
      </c>
      <c r="E12" s="439">
        <v>174206</v>
      </c>
      <c r="F12" s="469">
        <v>217800</v>
      </c>
      <c r="G12" s="479" t="s">
        <v>365</v>
      </c>
      <c r="H12" s="479" t="s">
        <v>365</v>
      </c>
      <c r="I12" s="440">
        <v>23775</v>
      </c>
      <c r="J12" s="468">
        <f t="shared" si="0"/>
        <v>241575</v>
      </c>
      <c r="K12" s="478" t="s">
        <v>362</v>
      </c>
      <c r="L12" s="478" t="s">
        <v>362</v>
      </c>
      <c r="M12" s="440">
        <v>167409</v>
      </c>
      <c r="N12" s="477">
        <v>12088</v>
      </c>
      <c r="O12" s="440">
        <f t="shared" si="2"/>
        <v>179497</v>
      </c>
      <c r="P12" s="439">
        <v>205900</v>
      </c>
      <c r="Q12" s="440">
        <v>75411</v>
      </c>
      <c r="R12" s="476">
        <v>9286</v>
      </c>
    </row>
    <row r="13" spans="1:18" ht="21" customHeight="1">
      <c r="A13" s="463"/>
      <c r="B13" s="485">
        <f aca="true" t="shared" si="3" ref="B13:B21">B12+1</f>
        <v>3</v>
      </c>
      <c r="C13" s="484">
        <f t="shared" si="1"/>
        <v>91</v>
      </c>
      <c r="D13" s="457">
        <v>1175254</v>
      </c>
      <c r="E13" s="457">
        <v>178666</v>
      </c>
      <c r="F13" s="465">
        <v>223300</v>
      </c>
      <c r="G13" s="475" t="s">
        <v>365</v>
      </c>
      <c r="H13" s="475" t="s">
        <v>365</v>
      </c>
      <c r="I13" s="458">
        <v>22259</v>
      </c>
      <c r="J13" s="464">
        <f t="shared" si="0"/>
        <v>245559</v>
      </c>
      <c r="K13" s="483" t="s">
        <v>362</v>
      </c>
      <c r="L13" s="483" t="s">
        <v>362</v>
      </c>
      <c r="M13" s="458">
        <v>168205</v>
      </c>
      <c r="N13" s="482">
        <v>13620</v>
      </c>
      <c r="O13" s="458">
        <f t="shared" si="2"/>
        <v>181825</v>
      </c>
      <c r="P13" s="457">
        <v>206308</v>
      </c>
      <c r="Q13" s="458">
        <v>72199</v>
      </c>
      <c r="R13" s="481">
        <v>9593</v>
      </c>
    </row>
    <row r="14" spans="1:18" ht="21" customHeight="1">
      <c r="A14" s="463"/>
      <c r="B14" s="485">
        <f t="shared" si="3"/>
        <v>4</v>
      </c>
      <c r="C14" s="484">
        <f t="shared" si="1"/>
        <v>92</v>
      </c>
      <c r="D14" s="457">
        <v>1183136</v>
      </c>
      <c r="E14" s="457">
        <v>184117</v>
      </c>
      <c r="F14" s="465">
        <v>230100</v>
      </c>
      <c r="G14" s="471" t="s">
        <v>365</v>
      </c>
      <c r="H14" s="471" t="s">
        <v>365</v>
      </c>
      <c r="I14" s="458">
        <v>25279</v>
      </c>
      <c r="J14" s="464">
        <f t="shared" si="0"/>
        <v>255379</v>
      </c>
      <c r="K14" s="483" t="s">
        <v>362</v>
      </c>
      <c r="L14" s="483" t="s">
        <v>362</v>
      </c>
      <c r="M14" s="458">
        <v>175673</v>
      </c>
      <c r="N14" s="482">
        <v>14884</v>
      </c>
      <c r="O14" s="458">
        <f t="shared" si="2"/>
        <v>190557</v>
      </c>
      <c r="P14" s="457">
        <v>212651</v>
      </c>
      <c r="Q14" s="458">
        <v>71779</v>
      </c>
      <c r="R14" s="481">
        <v>9576</v>
      </c>
    </row>
    <row r="15" spans="1:18" ht="21" customHeight="1">
      <c r="A15" s="463"/>
      <c r="B15" s="485">
        <f t="shared" si="3"/>
        <v>5</v>
      </c>
      <c r="C15" s="484">
        <f t="shared" si="1"/>
        <v>93</v>
      </c>
      <c r="D15" s="457">
        <v>1166653</v>
      </c>
      <c r="E15" s="457">
        <v>182161</v>
      </c>
      <c r="F15" s="465">
        <v>227700</v>
      </c>
      <c r="G15" s="471" t="s">
        <v>365</v>
      </c>
      <c r="H15" s="471" t="s">
        <v>365</v>
      </c>
      <c r="I15" s="458">
        <v>22520</v>
      </c>
      <c r="J15" s="464">
        <f t="shared" si="0"/>
        <v>250220</v>
      </c>
      <c r="K15" s="483" t="s">
        <v>362</v>
      </c>
      <c r="L15" s="483" t="s">
        <v>362</v>
      </c>
      <c r="M15" s="458">
        <v>175308</v>
      </c>
      <c r="N15" s="482">
        <v>14517</v>
      </c>
      <c r="O15" s="458">
        <f t="shared" si="2"/>
        <v>189825</v>
      </c>
      <c r="P15" s="457">
        <v>211237</v>
      </c>
      <c r="Q15" s="458">
        <v>69789</v>
      </c>
      <c r="R15" s="481">
        <v>9243</v>
      </c>
    </row>
    <row r="16" spans="1:18" ht="21" customHeight="1">
      <c r="A16" s="463"/>
      <c r="B16" s="485">
        <f t="shared" si="3"/>
        <v>6</v>
      </c>
      <c r="C16" s="484">
        <f t="shared" si="1"/>
        <v>94</v>
      </c>
      <c r="D16" s="457">
        <v>1140172</v>
      </c>
      <c r="E16" s="457">
        <v>173657</v>
      </c>
      <c r="F16" s="465">
        <v>217100</v>
      </c>
      <c r="G16" s="471" t="s">
        <v>365</v>
      </c>
      <c r="H16" s="471" t="s">
        <v>365</v>
      </c>
      <c r="I16" s="458">
        <v>21775</v>
      </c>
      <c r="J16" s="464">
        <f t="shared" si="0"/>
        <v>238875</v>
      </c>
      <c r="K16" s="483" t="s">
        <v>362</v>
      </c>
      <c r="L16" s="483" t="s">
        <v>362</v>
      </c>
      <c r="M16" s="458">
        <v>164557</v>
      </c>
      <c r="N16" s="482">
        <v>14959</v>
      </c>
      <c r="O16" s="458">
        <f t="shared" si="2"/>
        <v>179516</v>
      </c>
      <c r="P16" s="457">
        <v>200413</v>
      </c>
      <c r="Q16" s="458">
        <v>63249</v>
      </c>
      <c r="R16" s="481">
        <v>9728</v>
      </c>
    </row>
    <row r="17" spans="1:18" ht="21" customHeight="1">
      <c r="A17" s="446"/>
      <c r="B17" s="486">
        <f t="shared" si="3"/>
        <v>7</v>
      </c>
      <c r="C17" s="480">
        <f t="shared" si="1"/>
        <v>95</v>
      </c>
      <c r="D17" s="439">
        <v>1122018</v>
      </c>
      <c r="E17" s="439">
        <v>170572</v>
      </c>
      <c r="F17" s="469">
        <v>213200</v>
      </c>
      <c r="G17" s="479" t="s">
        <v>365</v>
      </c>
      <c r="H17" s="479" t="s">
        <v>365</v>
      </c>
      <c r="I17" s="440">
        <v>26856</v>
      </c>
      <c r="J17" s="468">
        <f t="shared" si="0"/>
        <v>240056</v>
      </c>
      <c r="K17" s="478" t="s">
        <v>362</v>
      </c>
      <c r="L17" s="478" t="s">
        <v>362</v>
      </c>
      <c r="M17" s="440">
        <v>168379</v>
      </c>
      <c r="N17" s="477">
        <v>15236</v>
      </c>
      <c r="O17" s="440">
        <f t="shared" si="2"/>
        <v>183615</v>
      </c>
      <c r="P17" s="439">
        <v>203152</v>
      </c>
      <c r="Q17" s="440">
        <v>60605</v>
      </c>
      <c r="R17" s="476">
        <v>9377</v>
      </c>
    </row>
    <row r="18" spans="1:18" ht="21" customHeight="1">
      <c r="A18" s="463"/>
      <c r="B18" s="485">
        <f t="shared" si="3"/>
        <v>8</v>
      </c>
      <c r="C18" s="484">
        <f t="shared" si="1"/>
        <v>96</v>
      </c>
      <c r="D18" s="457">
        <v>1123204</v>
      </c>
      <c r="E18" s="457">
        <v>170062</v>
      </c>
      <c r="F18" s="465">
        <v>212600</v>
      </c>
      <c r="G18" s="475" t="s">
        <v>365</v>
      </c>
      <c r="H18" s="475" t="s">
        <v>365</v>
      </c>
      <c r="I18" s="458">
        <v>26721</v>
      </c>
      <c r="J18" s="464">
        <f t="shared" si="0"/>
        <v>239321</v>
      </c>
      <c r="K18" s="483" t="s">
        <v>362</v>
      </c>
      <c r="L18" s="483" t="s">
        <v>362</v>
      </c>
      <c r="M18" s="458">
        <v>167069</v>
      </c>
      <c r="N18" s="482">
        <v>14236</v>
      </c>
      <c r="O18" s="458">
        <f t="shared" si="2"/>
        <v>181305</v>
      </c>
      <c r="P18" s="457">
        <v>201872</v>
      </c>
      <c r="Q18" s="458">
        <v>59398</v>
      </c>
      <c r="R18" s="481">
        <v>9801</v>
      </c>
    </row>
    <row r="19" spans="1:18" ht="21" customHeight="1">
      <c r="A19" s="463"/>
      <c r="B19" s="485">
        <f t="shared" si="3"/>
        <v>9</v>
      </c>
      <c r="C19" s="484">
        <f t="shared" si="1"/>
        <v>97</v>
      </c>
      <c r="D19" s="457">
        <v>1095402</v>
      </c>
      <c r="E19" s="457">
        <v>167731</v>
      </c>
      <c r="F19" s="465">
        <v>209700</v>
      </c>
      <c r="G19" s="471" t="s">
        <v>365</v>
      </c>
      <c r="H19" s="471" t="s">
        <v>365</v>
      </c>
      <c r="I19" s="458">
        <v>26402</v>
      </c>
      <c r="J19" s="464">
        <f t="shared" si="0"/>
        <v>236102</v>
      </c>
      <c r="K19" s="483" t="s">
        <v>362</v>
      </c>
      <c r="L19" s="483" t="s">
        <v>362</v>
      </c>
      <c r="M19" s="458">
        <v>163920</v>
      </c>
      <c r="N19" s="482">
        <v>13770</v>
      </c>
      <c r="O19" s="458">
        <f t="shared" si="2"/>
        <v>177690</v>
      </c>
      <c r="P19" s="457">
        <v>198686</v>
      </c>
      <c r="Q19" s="458">
        <v>58470</v>
      </c>
      <c r="R19" s="481">
        <v>9438</v>
      </c>
    </row>
    <row r="20" spans="1:18" ht="21" customHeight="1">
      <c r="A20" s="463"/>
      <c r="B20" s="485">
        <f t="shared" si="3"/>
        <v>10</v>
      </c>
      <c r="C20" s="484">
        <f t="shared" si="1"/>
        <v>98</v>
      </c>
      <c r="D20" s="457">
        <v>1067533</v>
      </c>
      <c r="E20" s="457">
        <v>157599</v>
      </c>
      <c r="F20" s="465">
        <v>197000</v>
      </c>
      <c r="G20" s="471" t="s">
        <v>365</v>
      </c>
      <c r="H20" s="471" t="s">
        <v>365</v>
      </c>
      <c r="I20" s="458">
        <v>26329</v>
      </c>
      <c r="J20" s="464">
        <f t="shared" si="0"/>
        <v>223329</v>
      </c>
      <c r="K20" s="483" t="s">
        <v>362</v>
      </c>
      <c r="L20" s="483" t="s">
        <v>362</v>
      </c>
      <c r="M20" s="458">
        <v>152635</v>
      </c>
      <c r="N20" s="482">
        <v>14570</v>
      </c>
      <c r="O20" s="458">
        <f t="shared" si="2"/>
        <v>167205</v>
      </c>
      <c r="P20" s="457">
        <v>189888</v>
      </c>
      <c r="Q20" s="458">
        <v>56900</v>
      </c>
      <c r="R20" s="481">
        <v>9647</v>
      </c>
    </row>
    <row r="21" spans="1:18" ht="21" customHeight="1">
      <c r="A21" s="463"/>
      <c r="B21" s="485">
        <f t="shared" si="3"/>
        <v>11</v>
      </c>
      <c r="C21" s="484">
        <f t="shared" si="1"/>
        <v>99</v>
      </c>
      <c r="D21" s="457">
        <v>1045408</v>
      </c>
      <c r="E21" s="457">
        <v>154872</v>
      </c>
      <c r="F21" s="465">
        <v>193600</v>
      </c>
      <c r="G21" s="471" t="s">
        <v>365</v>
      </c>
      <c r="H21" s="471" t="s">
        <v>365</v>
      </c>
      <c r="I21" s="458">
        <v>29587</v>
      </c>
      <c r="J21" s="464">
        <f t="shared" si="0"/>
        <v>223187</v>
      </c>
      <c r="K21" s="483" t="s">
        <v>362</v>
      </c>
      <c r="L21" s="483" t="s">
        <v>362</v>
      </c>
      <c r="M21" s="458">
        <v>154727</v>
      </c>
      <c r="N21" s="482">
        <v>14800</v>
      </c>
      <c r="O21" s="458">
        <f t="shared" si="2"/>
        <v>169527</v>
      </c>
      <c r="P21" s="457">
        <v>190466</v>
      </c>
      <c r="Q21" s="458">
        <v>54577</v>
      </c>
      <c r="R21" s="481">
        <v>10400</v>
      </c>
    </row>
    <row r="22" spans="1:18" ht="21" customHeight="1">
      <c r="A22" s="446"/>
      <c r="B22" s="445">
        <v>12</v>
      </c>
      <c r="C22" s="480">
        <v>2000</v>
      </c>
      <c r="D22" s="439">
        <v>1061475</v>
      </c>
      <c r="E22" s="439">
        <v>151350</v>
      </c>
      <c r="F22" s="469">
        <v>189188</v>
      </c>
      <c r="G22" s="479" t="s">
        <v>365</v>
      </c>
      <c r="H22" s="479" t="s">
        <v>365</v>
      </c>
      <c r="I22" s="440">
        <v>34545</v>
      </c>
      <c r="J22" s="468">
        <f t="shared" si="0"/>
        <v>223733</v>
      </c>
      <c r="K22" s="478" t="s">
        <v>362</v>
      </c>
      <c r="L22" s="478" t="s">
        <v>362</v>
      </c>
      <c r="M22" s="440">
        <v>154771</v>
      </c>
      <c r="N22" s="477">
        <v>15231</v>
      </c>
      <c r="O22" s="440">
        <f t="shared" si="2"/>
        <v>170002</v>
      </c>
      <c r="P22" s="439">
        <v>176355</v>
      </c>
      <c r="Q22" s="440">
        <v>53682</v>
      </c>
      <c r="R22" s="476">
        <v>14025</v>
      </c>
    </row>
    <row r="23" spans="1:18" ht="21" customHeight="1">
      <c r="A23" s="455"/>
      <c r="B23" s="454">
        <v>13</v>
      </c>
      <c r="C23" s="453" t="s">
        <v>250</v>
      </c>
      <c r="D23" s="448">
        <v>1027353</v>
      </c>
      <c r="E23" s="448">
        <v>153560</v>
      </c>
      <c r="F23" s="467">
        <v>191950</v>
      </c>
      <c r="G23" s="475" t="s">
        <v>365</v>
      </c>
      <c r="H23" s="475" t="s">
        <v>365</v>
      </c>
      <c r="I23" s="449">
        <v>31682</v>
      </c>
      <c r="J23" s="466">
        <f t="shared" si="0"/>
        <v>223632</v>
      </c>
      <c r="K23" s="474" t="s">
        <v>362</v>
      </c>
      <c r="L23" s="474" t="s">
        <v>362</v>
      </c>
      <c r="M23" s="449">
        <v>154108</v>
      </c>
      <c r="N23" s="473">
        <v>15690</v>
      </c>
      <c r="O23" s="449">
        <f t="shared" si="2"/>
        <v>169798</v>
      </c>
      <c r="P23" s="448">
        <v>189044</v>
      </c>
      <c r="Q23" s="449">
        <v>52102</v>
      </c>
      <c r="R23" s="472">
        <v>14188</v>
      </c>
    </row>
    <row r="24" spans="1:18" ht="21" customHeight="1">
      <c r="A24" s="463"/>
      <c r="B24" s="432">
        <v>14</v>
      </c>
      <c r="C24" s="462" t="s">
        <v>249</v>
      </c>
      <c r="D24" s="457">
        <v>999465</v>
      </c>
      <c r="E24" s="457">
        <v>147683</v>
      </c>
      <c r="F24" s="465">
        <f aca="true" t="shared" si="4" ref="F24:F35">E24/0.8</f>
        <v>184603.75</v>
      </c>
      <c r="G24" s="471" t="s">
        <v>365</v>
      </c>
      <c r="H24" s="471" t="s">
        <v>365</v>
      </c>
      <c r="I24" s="457">
        <v>35300</v>
      </c>
      <c r="J24" s="464">
        <f t="shared" si="0"/>
        <v>219903.75</v>
      </c>
      <c r="K24" s="470" t="s">
        <v>362</v>
      </c>
      <c r="L24" s="470" t="s">
        <v>362</v>
      </c>
      <c r="M24" s="457">
        <v>149253</v>
      </c>
      <c r="N24" s="459">
        <v>14995</v>
      </c>
      <c r="O24" s="458">
        <f t="shared" si="2"/>
        <v>164248</v>
      </c>
      <c r="P24" s="457">
        <v>186125</v>
      </c>
      <c r="Q24" s="457">
        <v>55962</v>
      </c>
      <c r="R24" s="456">
        <v>13507</v>
      </c>
    </row>
    <row r="25" spans="1:18" ht="21" customHeight="1">
      <c r="A25" s="463"/>
      <c r="B25" s="432">
        <v>15</v>
      </c>
      <c r="C25" s="462" t="s">
        <v>247</v>
      </c>
      <c r="D25" s="457">
        <v>981100</v>
      </c>
      <c r="E25" s="457">
        <v>142791</v>
      </c>
      <c r="F25" s="465">
        <f t="shared" si="4"/>
        <v>178488.75</v>
      </c>
      <c r="G25" s="471" t="s">
        <v>365</v>
      </c>
      <c r="H25" s="471" t="s">
        <v>365</v>
      </c>
      <c r="I25" s="457">
        <v>38221</v>
      </c>
      <c r="J25" s="464">
        <f t="shared" si="0"/>
        <v>216709.75</v>
      </c>
      <c r="K25" s="470" t="s">
        <v>362</v>
      </c>
      <c r="L25" s="470" t="s">
        <v>362</v>
      </c>
      <c r="M25" s="457">
        <v>146209</v>
      </c>
      <c r="N25" s="459">
        <v>17203</v>
      </c>
      <c r="O25" s="458">
        <f t="shared" si="2"/>
        <v>163412</v>
      </c>
      <c r="P25" s="457">
        <v>182290</v>
      </c>
      <c r="Q25" s="457">
        <v>47171</v>
      </c>
      <c r="R25" s="456">
        <v>14693</v>
      </c>
    </row>
    <row r="26" spans="1:18" ht="21" customHeight="1">
      <c r="A26" s="463"/>
      <c r="B26" s="432">
        <v>16</v>
      </c>
      <c r="C26" s="462" t="s">
        <v>246</v>
      </c>
      <c r="D26" s="457">
        <v>953919</v>
      </c>
      <c r="E26" s="457">
        <v>137806</v>
      </c>
      <c r="F26" s="465">
        <f t="shared" si="4"/>
        <v>172257.5</v>
      </c>
      <c r="G26" s="471" t="s">
        <v>365</v>
      </c>
      <c r="H26" s="471" t="s">
        <v>365</v>
      </c>
      <c r="I26" s="457">
        <v>37328</v>
      </c>
      <c r="J26" s="464">
        <f t="shared" si="0"/>
        <v>209585.5</v>
      </c>
      <c r="K26" s="470" t="s">
        <v>362</v>
      </c>
      <c r="L26" s="470" t="s">
        <v>362</v>
      </c>
      <c r="M26" s="457">
        <v>141062</v>
      </c>
      <c r="N26" s="459">
        <v>17093</v>
      </c>
      <c r="O26" s="458">
        <f t="shared" si="2"/>
        <v>158155</v>
      </c>
      <c r="P26" s="457">
        <v>175697</v>
      </c>
      <c r="Q26" s="457">
        <v>42709</v>
      </c>
      <c r="R26" s="456">
        <v>14474</v>
      </c>
    </row>
    <row r="27" spans="1:18" ht="21" customHeight="1">
      <c r="A27" s="446"/>
      <c r="B27" s="445">
        <v>17</v>
      </c>
      <c r="C27" s="444" t="s">
        <v>156</v>
      </c>
      <c r="D27" s="439">
        <v>938763</v>
      </c>
      <c r="E27" s="439">
        <v>140288</v>
      </c>
      <c r="F27" s="469">
        <f t="shared" si="4"/>
        <v>175360</v>
      </c>
      <c r="G27" s="440">
        <v>3569</v>
      </c>
      <c r="H27" s="439">
        <v>36525</v>
      </c>
      <c r="I27" s="439">
        <f aca="true" t="shared" si="5" ref="I27:I35">SUM(G27:H27)</f>
        <v>40094</v>
      </c>
      <c r="J27" s="468">
        <f t="shared" si="0"/>
        <v>215454</v>
      </c>
      <c r="K27" s="442">
        <v>29258</v>
      </c>
      <c r="L27" s="442">
        <v>117530</v>
      </c>
      <c r="M27" s="439">
        <f aca="true" t="shared" si="6" ref="M27:M35">SUM(K27:L27)</f>
        <v>146788</v>
      </c>
      <c r="N27" s="441">
        <v>16880</v>
      </c>
      <c r="O27" s="440">
        <f t="shared" si="2"/>
        <v>163668</v>
      </c>
      <c r="P27" s="439">
        <v>193313</v>
      </c>
      <c r="Q27" s="439">
        <v>39862</v>
      </c>
      <c r="R27" s="438">
        <v>14024</v>
      </c>
    </row>
    <row r="28" spans="1:18" ht="21" customHeight="1">
      <c r="A28" s="455"/>
      <c r="B28" s="454">
        <v>18</v>
      </c>
      <c r="C28" s="453" t="s">
        <v>244</v>
      </c>
      <c r="D28" s="448">
        <v>941570</v>
      </c>
      <c r="E28" s="448">
        <v>134029</v>
      </c>
      <c r="F28" s="467">
        <f t="shared" si="4"/>
        <v>167536.25</v>
      </c>
      <c r="G28" s="448">
        <v>3405</v>
      </c>
      <c r="H28" s="448">
        <v>35338</v>
      </c>
      <c r="I28" s="449">
        <f t="shared" si="5"/>
        <v>38743</v>
      </c>
      <c r="J28" s="466">
        <f t="shared" si="0"/>
        <v>206279.25</v>
      </c>
      <c r="K28" s="451">
        <v>31778</v>
      </c>
      <c r="L28" s="451">
        <v>109097</v>
      </c>
      <c r="M28" s="449">
        <f t="shared" si="6"/>
        <v>140875</v>
      </c>
      <c r="N28" s="450">
        <v>17219</v>
      </c>
      <c r="O28" s="449">
        <f t="shared" si="2"/>
        <v>158094</v>
      </c>
      <c r="P28" s="448">
        <v>166843</v>
      </c>
      <c r="Q28" s="448">
        <v>40337</v>
      </c>
      <c r="R28" s="447">
        <v>13528</v>
      </c>
    </row>
    <row r="29" spans="1:18" ht="21" customHeight="1">
      <c r="A29" s="463"/>
      <c r="B29" s="432">
        <v>19</v>
      </c>
      <c r="C29" s="462" t="s">
        <v>242</v>
      </c>
      <c r="D29" s="457">
        <v>927112</v>
      </c>
      <c r="E29" s="457">
        <v>131580</v>
      </c>
      <c r="F29" s="465">
        <f t="shared" si="4"/>
        <v>164475</v>
      </c>
      <c r="G29" s="457">
        <v>3442</v>
      </c>
      <c r="H29" s="457">
        <v>37432</v>
      </c>
      <c r="I29" s="458">
        <f t="shared" si="5"/>
        <v>40874</v>
      </c>
      <c r="J29" s="464">
        <f t="shared" si="0"/>
        <v>205349</v>
      </c>
      <c r="K29" s="460">
        <v>28451</v>
      </c>
      <c r="L29" s="460">
        <v>110988</v>
      </c>
      <c r="M29" s="458">
        <f t="shared" si="6"/>
        <v>139439</v>
      </c>
      <c r="N29" s="459">
        <v>16763</v>
      </c>
      <c r="O29" s="458">
        <f t="shared" si="2"/>
        <v>156202</v>
      </c>
      <c r="P29" s="457">
        <v>169902</v>
      </c>
      <c r="Q29" s="457">
        <v>40879</v>
      </c>
      <c r="R29" s="456">
        <v>13824</v>
      </c>
    </row>
    <row r="30" spans="1:18" ht="21" customHeight="1">
      <c r="A30" s="463"/>
      <c r="B30" s="432">
        <v>20</v>
      </c>
      <c r="C30" s="462" t="s">
        <v>240</v>
      </c>
      <c r="D30" s="457">
        <v>904813</v>
      </c>
      <c r="E30" s="457">
        <v>132353</v>
      </c>
      <c r="F30" s="461">
        <f t="shared" si="4"/>
        <v>165441.25</v>
      </c>
      <c r="G30" s="457">
        <v>4162</v>
      </c>
      <c r="H30" s="457">
        <v>37171</v>
      </c>
      <c r="I30" s="458">
        <f t="shared" si="5"/>
        <v>41333</v>
      </c>
      <c r="J30" s="464">
        <f t="shared" si="0"/>
        <v>206774.25</v>
      </c>
      <c r="K30" s="460">
        <v>31537</v>
      </c>
      <c r="L30" s="460">
        <v>108595</v>
      </c>
      <c r="M30" s="458">
        <f t="shared" si="6"/>
        <v>140132</v>
      </c>
      <c r="N30" s="459">
        <v>16518</v>
      </c>
      <c r="O30" s="458">
        <f t="shared" si="2"/>
        <v>156650</v>
      </c>
      <c r="P30" s="457">
        <v>163581</v>
      </c>
      <c r="Q30" s="457">
        <v>40308</v>
      </c>
      <c r="R30" s="456">
        <v>13570</v>
      </c>
    </row>
    <row r="31" spans="1:18" ht="21" customHeight="1">
      <c r="A31" s="463"/>
      <c r="B31" s="432">
        <v>21</v>
      </c>
      <c r="C31" s="462" t="s">
        <v>238</v>
      </c>
      <c r="D31" s="457">
        <v>867935</v>
      </c>
      <c r="E31" s="457">
        <v>125240</v>
      </c>
      <c r="F31" s="461">
        <f t="shared" si="4"/>
        <v>156550</v>
      </c>
      <c r="G31" s="457">
        <v>4854</v>
      </c>
      <c r="H31" s="457">
        <v>33446</v>
      </c>
      <c r="I31" s="457">
        <f t="shared" si="5"/>
        <v>38300</v>
      </c>
      <c r="J31" s="460">
        <f t="shared" si="0"/>
        <v>194850</v>
      </c>
      <c r="K31" s="460">
        <v>31677</v>
      </c>
      <c r="L31" s="460">
        <v>97585</v>
      </c>
      <c r="M31" s="457">
        <f t="shared" si="6"/>
        <v>129262</v>
      </c>
      <c r="N31" s="459">
        <v>15771</v>
      </c>
      <c r="O31" s="458">
        <f t="shared" si="2"/>
        <v>145033</v>
      </c>
      <c r="P31" s="457">
        <v>152794</v>
      </c>
      <c r="Q31" s="457">
        <v>37831</v>
      </c>
      <c r="R31" s="456">
        <v>13319</v>
      </c>
    </row>
    <row r="32" spans="1:18" ht="21" customHeight="1">
      <c r="A32" s="446"/>
      <c r="B32" s="445">
        <v>22</v>
      </c>
      <c r="C32" s="444" t="s">
        <v>236</v>
      </c>
      <c r="D32" s="439">
        <v>848926</v>
      </c>
      <c r="E32" s="439">
        <v>130911</v>
      </c>
      <c r="F32" s="443">
        <f t="shared" si="4"/>
        <v>163638.75</v>
      </c>
      <c r="G32" s="439">
        <v>4453</v>
      </c>
      <c r="H32" s="439">
        <v>30742</v>
      </c>
      <c r="I32" s="439">
        <f t="shared" si="5"/>
        <v>35195</v>
      </c>
      <c r="J32" s="442">
        <f t="shared" si="0"/>
        <v>198833.75</v>
      </c>
      <c r="K32" s="442">
        <v>30261</v>
      </c>
      <c r="L32" s="442">
        <v>93376</v>
      </c>
      <c r="M32" s="439">
        <f t="shared" si="6"/>
        <v>123637</v>
      </c>
      <c r="N32" s="441">
        <v>13525</v>
      </c>
      <c r="O32" s="440">
        <f t="shared" si="2"/>
        <v>137162</v>
      </c>
      <c r="P32" s="439">
        <v>158014</v>
      </c>
      <c r="Q32" s="439">
        <v>33462</v>
      </c>
      <c r="R32" s="438">
        <v>13521</v>
      </c>
    </row>
    <row r="33" spans="1:18" ht="21" customHeight="1">
      <c r="A33" s="455"/>
      <c r="B33" s="454">
        <v>23</v>
      </c>
      <c r="C33" s="453" t="s">
        <v>234</v>
      </c>
      <c r="D33" s="448">
        <v>825854</v>
      </c>
      <c r="E33" s="448">
        <v>124967</v>
      </c>
      <c r="F33" s="452">
        <f t="shared" si="4"/>
        <v>156208.75</v>
      </c>
      <c r="G33" s="448">
        <v>4495</v>
      </c>
      <c r="H33" s="448">
        <v>29716</v>
      </c>
      <c r="I33" s="448">
        <f t="shared" si="5"/>
        <v>34211</v>
      </c>
      <c r="J33" s="451">
        <f t="shared" si="0"/>
        <v>190419.75</v>
      </c>
      <c r="K33" s="451">
        <v>29686</v>
      </c>
      <c r="L33" s="451">
        <v>94017</v>
      </c>
      <c r="M33" s="449">
        <f t="shared" si="6"/>
        <v>123703</v>
      </c>
      <c r="N33" s="449">
        <v>13624</v>
      </c>
      <c r="O33" s="448">
        <f t="shared" si="2"/>
        <v>137327</v>
      </c>
      <c r="P33" s="448">
        <v>155786</v>
      </c>
      <c r="Q33" s="448">
        <v>34137</v>
      </c>
      <c r="R33" s="447">
        <v>13607</v>
      </c>
    </row>
    <row r="34" spans="1:18" ht="21" customHeight="1">
      <c r="A34" s="463"/>
      <c r="B34" s="432">
        <v>24</v>
      </c>
      <c r="C34" s="462" t="s">
        <v>232</v>
      </c>
      <c r="D34" s="457">
        <v>807060</v>
      </c>
      <c r="E34" s="457">
        <v>120414</v>
      </c>
      <c r="F34" s="461">
        <f t="shared" si="4"/>
        <v>150517.5</v>
      </c>
      <c r="G34" s="457">
        <v>5521</v>
      </c>
      <c r="H34" s="457">
        <v>27890</v>
      </c>
      <c r="I34" s="457">
        <f t="shared" si="5"/>
        <v>33411</v>
      </c>
      <c r="J34" s="460">
        <f t="shared" si="0"/>
        <v>183928.5</v>
      </c>
      <c r="K34" s="460">
        <v>31485</v>
      </c>
      <c r="L34" s="460">
        <v>89862</v>
      </c>
      <c r="M34" s="458">
        <f t="shared" si="6"/>
        <v>121347</v>
      </c>
      <c r="N34" s="458">
        <v>12777</v>
      </c>
      <c r="O34" s="457">
        <f t="shared" si="2"/>
        <v>134124</v>
      </c>
      <c r="P34" s="457">
        <v>151586</v>
      </c>
      <c r="Q34" s="457">
        <v>31755</v>
      </c>
      <c r="R34" s="456">
        <v>13622</v>
      </c>
    </row>
    <row r="35" spans="1:18" ht="21" customHeight="1" thickBot="1">
      <c r="A35" s="463"/>
      <c r="B35" s="432">
        <v>25</v>
      </c>
      <c r="C35" s="462" t="s">
        <v>231</v>
      </c>
      <c r="D35" s="457">
        <v>793363</v>
      </c>
      <c r="E35" s="457">
        <v>121601</v>
      </c>
      <c r="F35" s="461">
        <f t="shared" si="4"/>
        <v>152001.25</v>
      </c>
      <c r="G35" s="457">
        <v>5252</v>
      </c>
      <c r="H35" s="457">
        <v>28755</v>
      </c>
      <c r="I35" s="457">
        <f t="shared" si="5"/>
        <v>34007</v>
      </c>
      <c r="J35" s="460">
        <f t="shared" si="0"/>
        <v>186008.25</v>
      </c>
      <c r="K35" s="460">
        <v>29757</v>
      </c>
      <c r="L35" s="460">
        <v>90816</v>
      </c>
      <c r="M35" s="458">
        <f t="shared" si="6"/>
        <v>120573</v>
      </c>
      <c r="N35" s="458">
        <v>14445</v>
      </c>
      <c r="O35" s="457">
        <f t="shared" si="2"/>
        <v>135018</v>
      </c>
      <c r="P35" s="457">
        <v>151215</v>
      </c>
      <c r="Q35" s="457">
        <v>30363</v>
      </c>
      <c r="R35" s="456">
        <v>12692</v>
      </c>
    </row>
    <row r="36" spans="1:18" ht="18" customHeight="1">
      <c r="A36" s="781" t="s">
        <v>155</v>
      </c>
      <c r="B36" s="779"/>
      <c r="C36" s="780"/>
      <c r="D36" s="641">
        <f>D35/D34*100</f>
        <v>98.3028523282036</v>
      </c>
      <c r="E36" s="641">
        <f>E35/E34*100</f>
        <v>100.98576577474381</v>
      </c>
      <c r="F36" s="642"/>
      <c r="G36" s="641">
        <f aca="true" t="shared" si="7" ref="G36:R36">G35/G34*100</f>
        <v>95.12769425828654</v>
      </c>
      <c r="H36" s="641">
        <f t="shared" si="7"/>
        <v>103.10147006095374</v>
      </c>
      <c r="I36" s="642">
        <f t="shared" si="7"/>
        <v>101.78384364430877</v>
      </c>
      <c r="J36" s="642">
        <f t="shared" si="7"/>
        <v>101.13073830319934</v>
      </c>
      <c r="K36" s="642">
        <f t="shared" si="7"/>
        <v>94.51167222486899</v>
      </c>
      <c r="L36" s="641">
        <f t="shared" si="7"/>
        <v>101.06162782933832</v>
      </c>
      <c r="M36" s="641">
        <f t="shared" si="7"/>
        <v>99.36215975673069</v>
      </c>
      <c r="N36" s="641">
        <f t="shared" si="7"/>
        <v>113.05470767785866</v>
      </c>
      <c r="O36" s="642">
        <f t="shared" si="7"/>
        <v>100.66654737407174</v>
      </c>
      <c r="P36" s="641">
        <f t="shared" si="7"/>
        <v>99.75525444302245</v>
      </c>
      <c r="Q36" s="641">
        <f t="shared" si="7"/>
        <v>95.61643835616438</v>
      </c>
      <c r="R36" s="640">
        <f t="shared" si="7"/>
        <v>93.17280869182206</v>
      </c>
    </row>
    <row r="37" spans="1:18" ht="18" customHeight="1">
      <c r="A37" s="782" t="s">
        <v>364</v>
      </c>
      <c r="B37" s="783"/>
      <c r="C37" s="783"/>
      <c r="D37" s="437">
        <f>D35/D30*100</f>
        <v>87.68253771773836</v>
      </c>
      <c r="E37" s="437">
        <f>E35/E30*100</f>
        <v>91.87627027721321</v>
      </c>
      <c r="F37" s="437"/>
      <c r="G37" s="437">
        <f aca="true" t="shared" si="8" ref="G37:R37">G35/G30*100</f>
        <v>126.18933205189813</v>
      </c>
      <c r="H37" s="437">
        <f t="shared" si="8"/>
        <v>77.35869360522989</v>
      </c>
      <c r="I37" s="437">
        <f t="shared" si="8"/>
        <v>82.27566351341544</v>
      </c>
      <c r="J37" s="437">
        <f t="shared" si="8"/>
        <v>89.95716342823151</v>
      </c>
      <c r="K37" s="437">
        <f t="shared" si="8"/>
        <v>94.3558360021562</v>
      </c>
      <c r="L37" s="437">
        <f t="shared" si="8"/>
        <v>83.62815967585985</v>
      </c>
      <c r="M37" s="437">
        <f t="shared" si="8"/>
        <v>86.0424456940599</v>
      </c>
      <c r="N37" s="437">
        <f t="shared" si="8"/>
        <v>87.45005448601526</v>
      </c>
      <c r="O37" s="437">
        <f t="shared" si="8"/>
        <v>86.19087136929461</v>
      </c>
      <c r="P37" s="437">
        <f t="shared" si="8"/>
        <v>92.44044234966164</v>
      </c>
      <c r="Q37" s="437">
        <f t="shared" si="8"/>
        <v>75.32747841619529</v>
      </c>
      <c r="R37" s="436">
        <f t="shared" si="8"/>
        <v>93.52984524686809</v>
      </c>
    </row>
    <row r="38" spans="1:18" ht="18" customHeight="1" thickBot="1">
      <c r="A38" s="784" t="s">
        <v>363</v>
      </c>
      <c r="B38" s="785"/>
      <c r="C38" s="786"/>
      <c r="D38" s="435">
        <f>D35/D25*100</f>
        <v>80.8646417286719</v>
      </c>
      <c r="E38" s="435">
        <f>E35/E25*100</f>
        <v>85.16012913979172</v>
      </c>
      <c r="F38" s="435"/>
      <c r="G38" s="435" t="s">
        <v>362</v>
      </c>
      <c r="H38" s="435" t="s">
        <v>362</v>
      </c>
      <c r="I38" s="435">
        <f>I35/I25*100</f>
        <v>88.97464744512179</v>
      </c>
      <c r="J38" s="435">
        <f>J35/J25*100</f>
        <v>85.83289399761664</v>
      </c>
      <c r="K38" s="435" t="s">
        <v>362</v>
      </c>
      <c r="L38" s="435" t="s">
        <v>362</v>
      </c>
      <c r="M38" s="435">
        <f aca="true" t="shared" si="9" ref="M38:R38">M35/M25*100</f>
        <v>82.46619565143048</v>
      </c>
      <c r="N38" s="435">
        <f t="shared" si="9"/>
        <v>83.96791257338836</v>
      </c>
      <c r="O38" s="435">
        <f t="shared" si="9"/>
        <v>82.62428707806036</v>
      </c>
      <c r="P38" s="435">
        <f t="shared" si="9"/>
        <v>82.95298699873828</v>
      </c>
      <c r="Q38" s="435">
        <f t="shared" si="9"/>
        <v>64.36793792796422</v>
      </c>
      <c r="R38" s="434">
        <f t="shared" si="9"/>
        <v>86.38126999251344</v>
      </c>
    </row>
    <row r="40" spans="1:18" ht="13.5">
      <c r="A40" s="433"/>
      <c r="B40" s="432"/>
      <c r="C40" s="432"/>
      <c r="D40" s="432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</row>
    <row r="41" spans="1:18" s="297" customFormat="1" ht="13.5" customHeight="1">
      <c r="A41" s="430" t="s">
        <v>72</v>
      </c>
      <c r="B41" s="429" t="s">
        <v>154</v>
      </c>
      <c r="D41" s="429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</row>
    <row r="42" spans="1:18" s="297" customFormat="1" ht="13.5" customHeight="1">
      <c r="A42" s="427" t="s">
        <v>360</v>
      </c>
      <c r="B42" s="429" t="s">
        <v>361</v>
      </c>
      <c r="D42" s="429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</row>
    <row r="43" spans="1:18" s="297" customFormat="1" ht="13.5" customHeight="1">
      <c r="A43" s="427" t="s">
        <v>360</v>
      </c>
      <c r="B43" s="426" t="s">
        <v>359</v>
      </c>
      <c r="D43" s="426"/>
      <c r="E43" s="428"/>
      <c r="F43" s="428"/>
      <c r="G43" s="428"/>
      <c r="H43" s="428"/>
      <c r="I43" s="428"/>
      <c r="J43" s="428"/>
      <c r="K43" s="428"/>
      <c r="L43" s="428"/>
      <c r="M43" s="427"/>
      <c r="N43" s="427"/>
      <c r="O43" s="427"/>
      <c r="P43" s="427"/>
      <c r="Q43" s="427"/>
      <c r="R43" s="427"/>
    </row>
    <row r="44" spans="2:4" s="297" customFormat="1" ht="13.5" customHeight="1">
      <c r="B44" s="426" t="s">
        <v>358</v>
      </c>
      <c r="D44" s="426"/>
    </row>
    <row r="45" spans="2:4" s="297" customFormat="1" ht="13.5" customHeight="1">
      <c r="B45" s="426" t="s">
        <v>357</v>
      </c>
      <c r="D45" s="426"/>
    </row>
    <row r="46" s="425" customFormat="1" ht="11.25">
      <c r="B46" s="426" t="s">
        <v>356</v>
      </c>
    </row>
    <row r="47" s="425" customFormat="1" ht="11.25"/>
  </sheetData>
  <sheetProtection/>
  <mergeCells count="14">
    <mergeCell ref="A36:C36"/>
    <mergeCell ref="A37:C37"/>
    <mergeCell ref="A38:C38"/>
    <mergeCell ref="A1:R1"/>
    <mergeCell ref="A3:C5"/>
    <mergeCell ref="E3:F3"/>
    <mergeCell ref="N3:N5"/>
    <mergeCell ref="P3:P5"/>
    <mergeCell ref="G4:G5"/>
    <mergeCell ref="H4:H5"/>
    <mergeCell ref="K3:M3"/>
    <mergeCell ref="K4:K5"/>
    <mergeCell ref="L4:L5"/>
    <mergeCell ref="G3:I3"/>
  </mergeCells>
  <printOptions/>
  <pageMargins left="0.787" right="0.54" top="0.984" bottom="0.984" header="0.512" footer="0.512"/>
  <pageSetup horizontalDpi="400" verticalDpi="4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00390625" style="5" customWidth="1"/>
    <col min="2" max="2" width="5.00390625" style="5" bestFit="1" customWidth="1"/>
    <col min="3" max="3" width="2.7109375" style="5" customWidth="1"/>
    <col min="4" max="4" width="5.421875" style="5" bestFit="1" customWidth="1"/>
    <col min="5" max="5" width="8.00390625" style="5" customWidth="1"/>
    <col min="6" max="6" width="10.421875" style="5" bestFit="1" customWidth="1"/>
    <col min="7" max="8" width="9.421875" style="5" bestFit="1" customWidth="1"/>
    <col min="9" max="9" width="9.57421875" style="5" bestFit="1" customWidth="1"/>
    <col min="10" max="10" width="8.421875" style="5" bestFit="1" customWidth="1"/>
    <col min="11" max="11" width="9.00390625" style="7" bestFit="1" customWidth="1"/>
    <col min="12" max="16384" width="9.00390625" style="5" customWidth="1"/>
  </cols>
  <sheetData>
    <row r="1" spans="1:11" ht="18.75">
      <c r="A1" s="664" t="s">
        <v>398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</row>
    <row r="2" spans="1:11" ht="17.25">
      <c r="A2" s="802" t="s">
        <v>397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9" ht="18" thickBot="1">
      <c r="A3" s="550"/>
      <c r="B3" s="550"/>
      <c r="C3" s="550"/>
      <c r="D3" s="550"/>
      <c r="E3" s="550"/>
      <c r="F3" s="550"/>
      <c r="G3" s="550"/>
      <c r="H3" s="550"/>
      <c r="I3" s="550"/>
    </row>
    <row r="4" spans="2:11" ht="14.25" thickBot="1">
      <c r="B4" s="7"/>
      <c r="C4" s="7"/>
      <c r="D4" s="7"/>
      <c r="E4" s="7"/>
      <c r="F4" s="7"/>
      <c r="G4" s="549"/>
      <c r="H4" s="549"/>
      <c r="I4" s="811" t="s">
        <v>219</v>
      </c>
      <c r="J4" s="812"/>
      <c r="K4" s="813"/>
    </row>
    <row r="5" spans="2:11" ht="13.5">
      <c r="B5" s="803" t="s">
        <v>396</v>
      </c>
      <c r="C5" s="804"/>
      <c r="D5" s="805"/>
      <c r="E5" s="809" t="s">
        <v>395</v>
      </c>
      <c r="F5" s="665" t="s">
        <v>394</v>
      </c>
      <c r="G5" s="665"/>
      <c r="H5" s="548" t="s">
        <v>393</v>
      </c>
      <c r="I5" s="547" t="s">
        <v>392</v>
      </c>
      <c r="J5" s="814" t="s">
        <v>391</v>
      </c>
      <c r="K5" s="546" t="s">
        <v>390</v>
      </c>
    </row>
    <row r="6" spans="2:11" ht="13.5">
      <c r="B6" s="806"/>
      <c r="C6" s="807"/>
      <c r="D6" s="808"/>
      <c r="E6" s="810"/>
      <c r="F6" s="545" t="s">
        <v>389</v>
      </c>
      <c r="G6" s="58" t="s">
        <v>388</v>
      </c>
      <c r="H6" s="544" t="s">
        <v>387</v>
      </c>
      <c r="I6" s="543" t="s">
        <v>386</v>
      </c>
      <c r="J6" s="815"/>
      <c r="K6" s="542" t="s">
        <v>385</v>
      </c>
    </row>
    <row r="7" spans="2:11" ht="13.5" customHeight="1">
      <c r="B7" s="541" t="s">
        <v>206</v>
      </c>
      <c r="C7" s="510">
        <v>47</v>
      </c>
      <c r="D7" s="523">
        <v>1972</v>
      </c>
      <c r="E7" s="510">
        <v>3.93</v>
      </c>
      <c r="F7" s="535">
        <v>22.2</v>
      </c>
      <c r="G7" s="511">
        <f aca="true" t="shared" si="0" ref="G7:G49">F7/E7</f>
        <v>5.64885496183206</v>
      </c>
      <c r="H7" s="534">
        <v>2749</v>
      </c>
      <c r="I7" s="658">
        <v>1177131</v>
      </c>
      <c r="J7" s="659">
        <v>107595</v>
      </c>
      <c r="K7" s="519">
        <f aca="true" t="shared" si="1" ref="K7:K49">I7/J7</f>
        <v>10.940387564477904</v>
      </c>
    </row>
    <row r="8" spans="2:11" ht="13.5" customHeight="1">
      <c r="B8" s="524"/>
      <c r="C8" s="510">
        <f aca="true" t="shared" si="2" ref="C8:C23">C7+1</f>
        <v>48</v>
      </c>
      <c r="D8" s="523">
        <f aca="true" t="shared" si="3" ref="D8:D23">D7+1</f>
        <v>1973</v>
      </c>
      <c r="E8" s="510">
        <v>3.91</v>
      </c>
      <c r="F8" s="521">
        <v>23.2</v>
      </c>
      <c r="G8" s="511">
        <f t="shared" si="0"/>
        <v>5.9335038363171355</v>
      </c>
      <c r="H8" s="520">
        <v>3506</v>
      </c>
      <c r="I8" s="658">
        <v>1294155</v>
      </c>
      <c r="J8" s="657">
        <v>109104</v>
      </c>
      <c r="K8" s="519">
        <f t="shared" si="1"/>
        <v>11.861664100307964</v>
      </c>
    </row>
    <row r="9" spans="2:11" ht="13.5" customHeight="1">
      <c r="B9" s="524"/>
      <c r="C9" s="510">
        <f t="shared" si="2"/>
        <v>49</v>
      </c>
      <c r="D9" s="523">
        <f t="shared" si="3"/>
        <v>1974</v>
      </c>
      <c r="E9" s="522">
        <v>3.9</v>
      </c>
      <c r="F9" s="521">
        <v>20.8</v>
      </c>
      <c r="G9" s="511">
        <f t="shared" si="0"/>
        <v>5.333333333333334</v>
      </c>
      <c r="H9" s="520">
        <v>4131</v>
      </c>
      <c r="I9" s="658">
        <v>1199155</v>
      </c>
      <c r="J9" s="657">
        <v>110573</v>
      </c>
      <c r="K9" s="519">
        <f t="shared" si="1"/>
        <v>10.844916932705091</v>
      </c>
    </row>
    <row r="10" spans="2:11" ht="13.5" customHeight="1">
      <c r="B10" s="532"/>
      <c r="C10" s="531">
        <f t="shared" si="2"/>
        <v>50</v>
      </c>
      <c r="D10" s="530">
        <f t="shared" si="3"/>
        <v>1975</v>
      </c>
      <c r="E10" s="531">
        <v>3.89</v>
      </c>
      <c r="F10" s="527">
        <v>19.466</v>
      </c>
      <c r="G10" s="539">
        <f t="shared" si="0"/>
        <v>5.004113110539846</v>
      </c>
      <c r="H10" s="526">
        <v>3872</v>
      </c>
      <c r="I10" s="656">
        <v>1127243</v>
      </c>
      <c r="J10" s="655">
        <v>111940</v>
      </c>
      <c r="K10" s="525">
        <f t="shared" si="1"/>
        <v>10.07006432017152</v>
      </c>
    </row>
    <row r="11" spans="2:11" ht="13.5" customHeight="1">
      <c r="B11" s="524"/>
      <c r="C11" s="510">
        <f t="shared" si="2"/>
        <v>51</v>
      </c>
      <c r="D11" s="523">
        <f t="shared" si="3"/>
        <v>1976</v>
      </c>
      <c r="E11" s="510">
        <v>3.83</v>
      </c>
      <c r="F11" s="521">
        <v>19.531</v>
      </c>
      <c r="G11" s="511">
        <f t="shared" si="0"/>
        <v>5.099477806788511</v>
      </c>
      <c r="H11" s="520">
        <v>3881</v>
      </c>
      <c r="I11" s="660">
        <v>1230076</v>
      </c>
      <c r="J11" s="659">
        <v>113094</v>
      </c>
      <c r="K11" s="519">
        <f t="shared" si="1"/>
        <v>10.876580543618584</v>
      </c>
    </row>
    <row r="12" spans="2:11" ht="13.5" customHeight="1">
      <c r="B12" s="524"/>
      <c r="C12" s="510">
        <f t="shared" si="2"/>
        <v>52</v>
      </c>
      <c r="D12" s="523">
        <f t="shared" si="3"/>
        <v>1977</v>
      </c>
      <c r="E12" s="510">
        <v>3.82</v>
      </c>
      <c r="F12" s="521">
        <v>19.302</v>
      </c>
      <c r="G12" s="511">
        <f t="shared" si="0"/>
        <v>5.052879581151832</v>
      </c>
      <c r="H12" s="520">
        <v>4139</v>
      </c>
      <c r="I12" s="658">
        <v>1155997</v>
      </c>
      <c r="J12" s="657">
        <v>114165</v>
      </c>
      <c r="K12" s="519">
        <f t="shared" si="1"/>
        <v>10.125668987868435</v>
      </c>
    </row>
    <row r="13" spans="2:11" ht="13.5" customHeight="1">
      <c r="B13" s="524"/>
      <c r="C13" s="510">
        <f t="shared" si="2"/>
        <v>53</v>
      </c>
      <c r="D13" s="523">
        <f t="shared" si="3"/>
        <v>1978</v>
      </c>
      <c r="E13" s="510">
        <v>3.83</v>
      </c>
      <c r="F13" s="521">
        <v>18.461</v>
      </c>
      <c r="G13" s="511">
        <f t="shared" si="0"/>
        <v>4.820104438642297</v>
      </c>
      <c r="H13" s="520">
        <v>3952</v>
      </c>
      <c r="I13" s="658">
        <v>1197798</v>
      </c>
      <c r="J13" s="657">
        <v>115190</v>
      </c>
      <c r="K13" s="519">
        <f t="shared" si="1"/>
        <v>10.398454726972828</v>
      </c>
    </row>
    <row r="14" spans="2:11" ht="13.5" customHeight="1">
      <c r="B14" s="524"/>
      <c r="C14" s="510">
        <f t="shared" si="2"/>
        <v>54</v>
      </c>
      <c r="D14" s="523">
        <f t="shared" si="3"/>
        <v>1979</v>
      </c>
      <c r="E14" s="510">
        <v>3.83</v>
      </c>
      <c r="F14" s="521">
        <v>17.995</v>
      </c>
      <c r="G14" s="511">
        <f t="shared" si="0"/>
        <v>4.698433420365536</v>
      </c>
      <c r="H14" s="520">
        <v>3848</v>
      </c>
      <c r="I14" s="658">
        <v>1250721</v>
      </c>
      <c r="J14" s="657">
        <v>116155</v>
      </c>
      <c r="K14" s="519">
        <f t="shared" si="1"/>
        <v>10.767689724936508</v>
      </c>
    </row>
    <row r="15" spans="2:11" ht="13.5" customHeight="1">
      <c r="B15" s="532"/>
      <c r="C15" s="531">
        <f t="shared" si="2"/>
        <v>55</v>
      </c>
      <c r="D15" s="530">
        <f t="shared" si="3"/>
        <v>1980</v>
      </c>
      <c r="E15" s="531">
        <v>3.82</v>
      </c>
      <c r="F15" s="527">
        <v>17.255</v>
      </c>
      <c r="G15" s="539">
        <f t="shared" si="0"/>
        <v>4.517015706806283</v>
      </c>
      <c r="H15" s="526">
        <v>4065</v>
      </c>
      <c r="I15" s="656">
        <v>1190425</v>
      </c>
      <c r="J15" s="655">
        <v>117060</v>
      </c>
      <c r="K15" s="525">
        <f t="shared" si="1"/>
        <v>10.169357594396036</v>
      </c>
    </row>
    <row r="16" spans="2:11" ht="13.5" customHeight="1">
      <c r="B16" s="524"/>
      <c r="C16" s="510">
        <f t="shared" si="2"/>
        <v>56</v>
      </c>
      <c r="D16" s="523">
        <f t="shared" si="3"/>
        <v>1981</v>
      </c>
      <c r="E16" s="522">
        <v>3.8</v>
      </c>
      <c r="F16" s="521">
        <v>16.344</v>
      </c>
      <c r="G16" s="511">
        <f t="shared" si="0"/>
        <v>4.301052631578948</v>
      </c>
      <c r="H16" s="520">
        <v>3938</v>
      </c>
      <c r="I16" s="660">
        <v>1188799</v>
      </c>
      <c r="J16" s="659">
        <v>117902</v>
      </c>
      <c r="K16" s="519">
        <f t="shared" si="1"/>
        <v>10.082941765194823</v>
      </c>
    </row>
    <row r="17" spans="2:11" ht="13.5" customHeight="1">
      <c r="B17" s="524"/>
      <c r="C17" s="510">
        <f t="shared" si="2"/>
        <v>57</v>
      </c>
      <c r="D17" s="523">
        <f t="shared" si="3"/>
        <v>1982</v>
      </c>
      <c r="E17" s="510">
        <v>3.78</v>
      </c>
      <c r="F17" s="521">
        <v>16.021</v>
      </c>
      <c r="G17" s="511">
        <f t="shared" si="0"/>
        <v>4.238359788359789</v>
      </c>
      <c r="H17" s="520">
        <v>3867</v>
      </c>
      <c r="I17" s="658">
        <v>1184306</v>
      </c>
      <c r="J17" s="657">
        <v>118728</v>
      </c>
      <c r="K17" s="519">
        <f t="shared" si="1"/>
        <v>9.974951148844417</v>
      </c>
    </row>
    <row r="18" spans="2:11" ht="13.5" customHeight="1">
      <c r="B18" s="524"/>
      <c r="C18" s="510">
        <f t="shared" si="2"/>
        <v>58</v>
      </c>
      <c r="D18" s="523">
        <f t="shared" si="3"/>
        <v>1983</v>
      </c>
      <c r="E18" s="510">
        <v>3.76</v>
      </c>
      <c r="F18" s="521">
        <v>15.329</v>
      </c>
      <c r="G18" s="511">
        <f t="shared" si="0"/>
        <v>4.07686170212766</v>
      </c>
      <c r="H18" s="520">
        <v>3697</v>
      </c>
      <c r="I18" s="658">
        <v>1194699</v>
      </c>
      <c r="J18" s="657">
        <v>119536</v>
      </c>
      <c r="K18" s="519">
        <f t="shared" si="1"/>
        <v>9.994470285102397</v>
      </c>
    </row>
    <row r="19" spans="2:11" ht="13.5" customHeight="1">
      <c r="B19" s="524"/>
      <c r="C19" s="510">
        <f t="shared" si="2"/>
        <v>59</v>
      </c>
      <c r="D19" s="523">
        <f t="shared" si="3"/>
        <v>1984</v>
      </c>
      <c r="E19" s="510">
        <v>3.72</v>
      </c>
      <c r="F19" s="521">
        <v>15.48</v>
      </c>
      <c r="G19" s="511">
        <f t="shared" si="0"/>
        <v>4.161290322580645</v>
      </c>
      <c r="H19" s="520">
        <v>3718</v>
      </c>
      <c r="I19" s="658">
        <v>1201122</v>
      </c>
      <c r="J19" s="657">
        <v>120305</v>
      </c>
      <c r="K19" s="519">
        <f t="shared" si="1"/>
        <v>9.983974065915797</v>
      </c>
    </row>
    <row r="20" spans="2:11" ht="13.5" customHeight="1">
      <c r="B20" s="532"/>
      <c r="C20" s="531">
        <f t="shared" si="2"/>
        <v>60</v>
      </c>
      <c r="D20" s="530">
        <f t="shared" si="3"/>
        <v>1985</v>
      </c>
      <c r="E20" s="531">
        <v>3.71</v>
      </c>
      <c r="F20" s="527">
        <v>14.397</v>
      </c>
      <c r="G20" s="539">
        <f t="shared" si="0"/>
        <v>3.8805929919137467</v>
      </c>
      <c r="H20" s="526">
        <v>3488</v>
      </c>
      <c r="I20" s="656">
        <v>1186442</v>
      </c>
      <c r="J20" s="655">
        <v>121049</v>
      </c>
      <c r="K20" s="525">
        <f t="shared" si="1"/>
        <v>9.801336648795116</v>
      </c>
    </row>
    <row r="21" spans="2:11" ht="13.5" customHeight="1">
      <c r="B21" s="524"/>
      <c r="C21" s="510">
        <f t="shared" si="2"/>
        <v>61</v>
      </c>
      <c r="D21" s="523">
        <f t="shared" si="3"/>
        <v>1986</v>
      </c>
      <c r="E21" s="510">
        <v>3.69</v>
      </c>
      <c r="F21" s="521">
        <v>14.417</v>
      </c>
      <c r="G21" s="511">
        <f t="shared" si="0"/>
        <v>3.9070460704607046</v>
      </c>
      <c r="H21" s="520">
        <v>3440</v>
      </c>
      <c r="I21" s="660">
        <v>1199194</v>
      </c>
      <c r="J21" s="659">
        <v>121660</v>
      </c>
      <c r="K21" s="519">
        <f t="shared" si="1"/>
        <v>9.856929146802564</v>
      </c>
    </row>
    <row r="22" spans="2:11" ht="13.5" customHeight="1">
      <c r="B22" s="524"/>
      <c r="C22" s="510">
        <f t="shared" si="2"/>
        <v>62</v>
      </c>
      <c r="D22" s="523">
        <f t="shared" si="3"/>
        <v>1987</v>
      </c>
      <c r="E22" s="510">
        <v>3.67</v>
      </c>
      <c r="F22" s="521">
        <v>13.659</v>
      </c>
      <c r="G22" s="511">
        <f t="shared" si="0"/>
        <v>3.721798365122616</v>
      </c>
      <c r="H22" s="520">
        <v>3217</v>
      </c>
      <c r="I22" s="658">
        <v>1195286</v>
      </c>
      <c r="J22" s="657">
        <v>122239</v>
      </c>
      <c r="K22" s="519">
        <f t="shared" si="1"/>
        <v>9.778270437421773</v>
      </c>
    </row>
    <row r="23" spans="2:11" ht="13.5" customHeight="1">
      <c r="B23" s="524"/>
      <c r="C23" s="510">
        <f t="shared" si="2"/>
        <v>63</v>
      </c>
      <c r="D23" s="523">
        <f t="shared" si="3"/>
        <v>1988</v>
      </c>
      <c r="E23" s="510">
        <v>3.63</v>
      </c>
      <c r="F23" s="521">
        <v>12.934</v>
      </c>
      <c r="G23" s="511">
        <f t="shared" si="0"/>
        <v>3.5630853994490357</v>
      </c>
      <c r="H23" s="520">
        <v>3000</v>
      </c>
      <c r="I23" s="658">
        <v>1198200</v>
      </c>
      <c r="J23" s="657">
        <v>122745</v>
      </c>
      <c r="K23" s="519">
        <f t="shared" si="1"/>
        <v>9.761701087620677</v>
      </c>
    </row>
    <row r="24" spans="2:11" ht="13.5" customHeight="1">
      <c r="B24" s="541" t="s">
        <v>205</v>
      </c>
      <c r="C24" s="510" t="s">
        <v>204</v>
      </c>
      <c r="D24" s="523">
        <f aca="true" t="shared" si="4" ref="D24:D48">D23+1</f>
        <v>1989</v>
      </c>
      <c r="E24" s="510">
        <v>3.61</v>
      </c>
      <c r="F24" s="521">
        <v>12.288</v>
      </c>
      <c r="G24" s="511">
        <f t="shared" si="0"/>
        <v>3.4038781163434906</v>
      </c>
      <c r="H24" s="520">
        <v>2947</v>
      </c>
      <c r="I24" s="658">
        <v>1197279</v>
      </c>
      <c r="J24" s="657">
        <v>123205</v>
      </c>
      <c r="K24" s="519">
        <f t="shared" si="1"/>
        <v>9.71777931090459</v>
      </c>
    </row>
    <row r="25" spans="2:11" ht="13.5" customHeight="1">
      <c r="B25" s="532"/>
      <c r="C25" s="531">
        <v>2</v>
      </c>
      <c r="D25" s="530">
        <f t="shared" si="4"/>
        <v>1990</v>
      </c>
      <c r="E25" s="531">
        <v>3.56</v>
      </c>
      <c r="F25" s="527">
        <v>11.818</v>
      </c>
      <c r="G25" s="539">
        <f t="shared" si="0"/>
        <v>3.3196629213483146</v>
      </c>
      <c r="H25" s="526">
        <v>2952</v>
      </c>
      <c r="I25" s="656">
        <v>1176187</v>
      </c>
      <c r="J25" s="655">
        <v>123611</v>
      </c>
      <c r="K25" s="525">
        <f t="shared" si="1"/>
        <v>9.51522922717234</v>
      </c>
    </row>
    <row r="26" spans="2:11" ht="13.5" customHeight="1">
      <c r="B26" s="524"/>
      <c r="C26" s="510">
        <f aca="true" t="shared" si="5" ref="C26:C35">C25+1</f>
        <v>3</v>
      </c>
      <c r="D26" s="523">
        <f t="shared" si="4"/>
        <v>1991</v>
      </c>
      <c r="E26" s="510">
        <v>3.57</v>
      </c>
      <c r="F26" s="521">
        <v>11.839</v>
      </c>
      <c r="G26" s="511">
        <f t="shared" si="0"/>
        <v>3.31624649859944</v>
      </c>
      <c r="H26" s="520">
        <v>3333</v>
      </c>
      <c r="I26" s="660">
        <v>1175254</v>
      </c>
      <c r="J26" s="659">
        <v>124101</v>
      </c>
      <c r="K26" s="519">
        <f t="shared" si="1"/>
        <v>9.470141255912523</v>
      </c>
    </row>
    <row r="27" spans="2:11" ht="13.5" customHeight="1">
      <c r="B27" s="524"/>
      <c r="C27" s="510">
        <f t="shared" si="5"/>
        <v>4</v>
      </c>
      <c r="D27" s="523">
        <f t="shared" si="4"/>
        <v>1992</v>
      </c>
      <c r="E27" s="510">
        <v>3.53</v>
      </c>
      <c r="F27" s="521">
        <v>12.155</v>
      </c>
      <c r="G27" s="511">
        <f t="shared" si="0"/>
        <v>3.443342776203966</v>
      </c>
      <c r="H27" s="520">
        <v>3456</v>
      </c>
      <c r="I27" s="658">
        <v>1183136</v>
      </c>
      <c r="J27" s="657">
        <v>124567</v>
      </c>
      <c r="K27" s="519">
        <f t="shared" si="1"/>
        <v>9.497989034013823</v>
      </c>
    </row>
    <row r="28" spans="2:11" ht="13.5" customHeight="1">
      <c r="B28" s="524"/>
      <c r="C28" s="510">
        <f t="shared" si="5"/>
        <v>5</v>
      </c>
      <c r="D28" s="523">
        <f t="shared" si="4"/>
        <v>1993</v>
      </c>
      <c r="E28" s="510">
        <v>3.49</v>
      </c>
      <c r="F28" s="521">
        <v>11.65</v>
      </c>
      <c r="G28" s="511">
        <f t="shared" si="0"/>
        <v>3.3381088825214897</v>
      </c>
      <c r="H28" s="520">
        <v>3307</v>
      </c>
      <c r="I28" s="658">
        <v>1166653</v>
      </c>
      <c r="J28" s="657">
        <v>124938</v>
      </c>
      <c r="K28" s="519">
        <f t="shared" si="1"/>
        <v>9.337855576365877</v>
      </c>
    </row>
    <row r="29" spans="2:11" ht="13.5" customHeight="1">
      <c r="B29" s="524"/>
      <c r="C29" s="510">
        <f t="shared" si="5"/>
        <v>6</v>
      </c>
      <c r="D29" s="523">
        <f t="shared" si="4"/>
        <v>1994</v>
      </c>
      <c r="E29" s="510">
        <v>3.47</v>
      </c>
      <c r="F29" s="521">
        <v>10.87</v>
      </c>
      <c r="G29" s="511">
        <f t="shared" si="0"/>
        <v>3.1325648414985587</v>
      </c>
      <c r="H29" s="520">
        <v>3069</v>
      </c>
      <c r="I29" s="658">
        <v>1140172</v>
      </c>
      <c r="J29" s="657">
        <v>125265</v>
      </c>
      <c r="K29" s="519">
        <f t="shared" si="1"/>
        <v>9.102079591266515</v>
      </c>
    </row>
    <row r="30" spans="2:11" ht="13.5" customHeight="1">
      <c r="B30" s="532"/>
      <c r="C30" s="531">
        <f t="shared" si="5"/>
        <v>7</v>
      </c>
      <c r="D30" s="530">
        <f t="shared" si="4"/>
        <v>1995</v>
      </c>
      <c r="E30" s="531">
        <v>3.42</v>
      </c>
      <c r="F30" s="527">
        <v>10.898</v>
      </c>
      <c r="G30" s="539">
        <f t="shared" si="0"/>
        <v>3.1865497076023392</v>
      </c>
      <c r="H30" s="526">
        <v>2980</v>
      </c>
      <c r="I30" s="656">
        <v>1122018</v>
      </c>
      <c r="J30" s="655">
        <v>125570</v>
      </c>
      <c r="K30" s="525">
        <f t="shared" si="1"/>
        <v>8.935398582463964</v>
      </c>
    </row>
    <row r="31" spans="2:11" ht="13.5" customHeight="1">
      <c r="B31" s="538"/>
      <c r="C31" s="537">
        <f t="shared" si="5"/>
        <v>8</v>
      </c>
      <c r="D31" s="523">
        <f t="shared" si="4"/>
        <v>1996</v>
      </c>
      <c r="E31" s="537">
        <v>3.34</v>
      </c>
      <c r="F31" s="535">
        <v>10.785</v>
      </c>
      <c r="G31" s="540">
        <f t="shared" si="0"/>
        <v>3.229041916167665</v>
      </c>
      <c r="H31" s="534">
        <v>2922</v>
      </c>
      <c r="I31" s="660">
        <v>1123204</v>
      </c>
      <c r="J31" s="659">
        <v>125859</v>
      </c>
      <c r="K31" s="519">
        <f t="shared" si="1"/>
        <v>8.924304181663608</v>
      </c>
    </row>
    <row r="32" spans="2:11" ht="13.5" customHeight="1">
      <c r="B32" s="524"/>
      <c r="C32" s="510">
        <f t="shared" si="5"/>
        <v>9</v>
      </c>
      <c r="D32" s="523">
        <f t="shared" si="4"/>
        <v>1997</v>
      </c>
      <c r="E32" s="510">
        <v>3.34</v>
      </c>
      <c r="F32" s="521">
        <v>10.517</v>
      </c>
      <c r="G32" s="511">
        <f t="shared" si="0"/>
        <v>3.148802395209581</v>
      </c>
      <c r="H32" s="520">
        <v>2926</v>
      </c>
      <c r="I32" s="658">
        <v>1095402</v>
      </c>
      <c r="J32" s="657">
        <v>126157</v>
      </c>
      <c r="K32" s="519">
        <f t="shared" si="1"/>
        <v>8.682847562957267</v>
      </c>
    </row>
    <row r="33" spans="2:11" ht="13.5" customHeight="1">
      <c r="B33" s="524"/>
      <c r="C33" s="510">
        <f t="shared" si="5"/>
        <v>10</v>
      </c>
      <c r="D33" s="523">
        <f t="shared" si="4"/>
        <v>1998</v>
      </c>
      <c r="E33" s="510">
        <v>3.31</v>
      </c>
      <c r="F33" s="521">
        <v>9.688</v>
      </c>
      <c r="G33" s="511">
        <f t="shared" si="0"/>
        <v>2.926888217522659</v>
      </c>
      <c r="H33" s="520">
        <v>2736</v>
      </c>
      <c r="I33" s="658">
        <v>1067533</v>
      </c>
      <c r="J33" s="657">
        <v>126472</v>
      </c>
      <c r="K33" s="519">
        <f t="shared" si="1"/>
        <v>8.440864381048769</v>
      </c>
    </row>
    <row r="34" spans="2:11" ht="13.5" customHeight="1">
      <c r="B34" s="524"/>
      <c r="C34" s="510">
        <f t="shared" si="5"/>
        <v>11</v>
      </c>
      <c r="D34" s="523">
        <f t="shared" si="4"/>
        <v>1999</v>
      </c>
      <c r="E34" s="522">
        <v>3.3</v>
      </c>
      <c r="F34" s="521">
        <v>9.601</v>
      </c>
      <c r="G34" s="511">
        <f t="shared" si="0"/>
        <v>2.9093939393939396</v>
      </c>
      <c r="H34" s="520">
        <v>2714</v>
      </c>
      <c r="I34" s="658">
        <v>1045408</v>
      </c>
      <c r="J34" s="657">
        <v>126667</v>
      </c>
      <c r="K34" s="519">
        <f t="shared" si="1"/>
        <v>8.253199333685965</v>
      </c>
    </row>
    <row r="35" spans="2:11" ht="13.5" customHeight="1">
      <c r="B35" s="532"/>
      <c r="C35" s="531">
        <f t="shared" si="5"/>
        <v>12</v>
      </c>
      <c r="D35" s="530">
        <f t="shared" si="4"/>
        <v>2000</v>
      </c>
      <c r="E35" s="531">
        <v>3.24</v>
      </c>
      <c r="F35" s="527">
        <v>9.125</v>
      </c>
      <c r="G35" s="539">
        <f t="shared" si="0"/>
        <v>2.816358024691358</v>
      </c>
      <c r="H35" s="526">
        <v>2548</v>
      </c>
      <c r="I35" s="656">
        <v>1061475</v>
      </c>
      <c r="J35" s="655">
        <v>126926</v>
      </c>
      <c r="K35" s="525">
        <f t="shared" si="1"/>
        <v>8.362943762507287</v>
      </c>
    </row>
    <row r="36" spans="2:11" ht="13.5" customHeight="1">
      <c r="B36" s="538"/>
      <c r="C36" s="537">
        <v>13</v>
      </c>
      <c r="D36" s="523">
        <f t="shared" si="4"/>
        <v>2001</v>
      </c>
      <c r="E36" s="536">
        <v>3.22</v>
      </c>
      <c r="F36" s="535">
        <v>9</v>
      </c>
      <c r="G36" s="535">
        <f t="shared" si="0"/>
        <v>2.795031055900621</v>
      </c>
      <c r="H36" s="534">
        <v>2491</v>
      </c>
      <c r="I36" s="660">
        <v>1027353</v>
      </c>
      <c r="J36" s="659">
        <v>127291</v>
      </c>
      <c r="K36" s="519">
        <f t="shared" si="1"/>
        <v>8.07090053499462</v>
      </c>
    </row>
    <row r="37" spans="2:11" ht="13.5" customHeight="1">
      <c r="B37" s="524"/>
      <c r="C37" s="510">
        <v>14</v>
      </c>
      <c r="D37" s="523">
        <f t="shared" si="4"/>
        <v>2002</v>
      </c>
      <c r="E37" s="533">
        <v>3.19</v>
      </c>
      <c r="F37" s="521">
        <v>8.6</v>
      </c>
      <c r="G37" s="521">
        <f t="shared" si="0"/>
        <v>2.695924764890282</v>
      </c>
      <c r="H37" s="520">
        <v>2468</v>
      </c>
      <c r="I37" s="658">
        <v>999465</v>
      </c>
      <c r="J37" s="657">
        <v>127486</v>
      </c>
      <c r="K37" s="519">
        <f t="shared" si="1"/>
        <v>7.839802017476429</v>
      </c>
    </row>
    <row r="38" spans="2:11" ht="13.5" customHeight="1">
      <c r="B38" s="524"/>
      <c r="C38" s="510">
        <v>15</v>
      </c>
      <c r="D38" s="523">
        <f t="shared" si="4"/>
        <v>2003</v>
      </c>
      <c r="E38" s="533">
        <v>3.21</v>
      </c>
      <c r="F38" s="521">
        <v>8</v>
      </c>
      <c r="G38" s="521">
        <f t="shared" si="0"/>
        <v>2.4922118380062304</v>
      </c>
      <c r="H38" s="520">
        <v>2349</v>
      </c>
      <c r="I38" s="658">
        <v>981100</v>
      </c>
      <c r="J38" s="657">
        <v>127694</v>
      </c>
      <c r="K38" s="519">
        <f t="shared" si="1"/>
        <v>7.683211427318433</v>
      </c>
    </row>
    <row r="39" spans="2:11" ht="13.5" customHeight="1">
      <c r="B39" s="524"/>
      <c r="C39" s="510">
        <v>16</v>
      </c>
      <c r="D39" s="523">
        <f t="shared" si="4"/>
        <v>2004</v>
      </c>
      <c r="E39" s="533">
        <v>3.19</v>
      </c>
      <c r="F39" s="521">
        <v>8.5</v>
      </c>
      <c r="G39" s="521">
        <f t="shared" si="0"/>
        <v>2.664576802507837</v>
      </c>
      <c r="H39" s="520">
        <v>2311</v>
      </c>
      <c r="I39" s="658">
        <v>953919</v>
      </c>
      <c r="J39" s="657">
        <v>127787</v>
      </c>
      <c r="K39" s="519">
        <f t="shared" si="1"/>
        <v>7.464914271404759</v>
      </c>
    </row>
    <row r="40" spans="2:11" s="7" customFormat="1" ht="13.5" customHeight="1">
      <c r="B40" s="532"/>
      <c r="C40" s="531">
        <v>17</v>
      </c>
      <c r="D40" s="530">
        <f t="shared" si="4"/>
        <v>2005</v>
      </c>
      <c r="E40" s="528">
        <v>3.15</v>
      </c>
      <c r="F40" s="527">
        <v>7.9</v>
      </c>
      <c r="G40" s="527">
        <f t="shared" si="0"/>
        <v>2.507936507936508</v>
      </c>
      <c r="H40" s="526">
        <v>2212</v>
      </c>
      <c r="I40" s="656">
        <v>938763</v>
      </c>
      <c r="J40" s="655">
        <v>127768</v>
      </c>
      <c r="K40" s="525">
        <f t="shared" si="1"/>
        <v>7.347403105628953</v>
      </c>
    </row>
    <row r="41" spans="2:11" s="7" customFormat="1" ht="13.5" customHeight="1">
      <c r="B41" s="538"/>
      <c r="C41" s="537">
        <v>18</v>
      </c>
      <c r="D41" s="523">
        <f t="shared" si="4"/>
        <v>2006</v>
      </c>
      <c r="E41" s="536">
        <v>3.11</v>
      </c>
      <c r="F41" s="535">
        <v>8.2</v>
      </c>
      <c r="G41" s="535">
        <f t="shared" si="0"/>
        <v>2.6366559485530545</v>
      </c>
      <c r="H41" s="534">
        <v>2233</v>
      </c>
      <c r="I41" s="660">
        <v>941570</v>
      </c>
      <c r="J41" s="659">
        <v>127901</v>
      </c>
      <c r="K41" s="519">
        <f t="shared" si="1"/>
        <v>7.36170944715053</v>
      </c>
    </row>
    <row r="42" spans="2:11" s="7" customFormat="1" ht="13.5" customHeight="1">
      <c r="B42" s="524"/>
      <c r="C42" s="510">
        <v>19</v>
      </c>
      <c r="D42" s="523">
        <f t="shared" si="4"/>
        <v>2007</v>
      </c>
      <c r="E42" s="533">
        <v>3.14</v>
      </c>
      <c r="F42" s="533">
        <v>7.9</v>
      </c>
      <c r="G42" s="521">
        <f t="shared" si="0"/>
        <v>2.515923566878981</v>
      </c>
      <c r="H42" s="520">
        <v>2220</v>
      </c>
      <c r="I42" s="658">
        <v>927112</v>
      </c>
      <c r="J42" s="657">
        <v>128033</v>
      </c>
      <c r="K42" s="519">
        <f t="shared" si="1"/>
        <v>7.241195629251833</v>
      </c>
    </row>
    <row r="43" spans="2:11" s="7" customFormat="1" ht="13.5" customHeight="1">
      <c r="B43" s="524"/>
      <c r="C43" s="510">
        <v>20</v>
      </c>
      <c r="D43" s="523">
        <f t="shared" si="4"/>
        <v>2008</v>
      </c>
      <c r="E43" s="533">
        <v>3.13</v>
      </c>
      <c r="F43" s="533">
        <v>7.6</v>
      </c>
      <c r="G43" s="521">
        <f t="shared" si="0"/>
        <v>2.428115015974441</v>
      </c>
      <c r="H43" s="520">
        <v>2236</v>
      </c>
      <c r="I43" s="658">
        <v>904813</v>
      </c>
      <c r="J43" s="657">
        <v>128084</v>
      </c>
      <c r="K43" s="519">
        <f t="shared" si="1"/>
        <v>7.064215670965929</v>
      </c>
    </row>
    <row r="44" spans="2:11" s="7" customFormat="1" ht="13.5" customHeight="1">
      <c r="B44" s="524"/>
      <c r="C44" s="510">
        <v>21</v>
      </c>
      <c r="D44" s="523">
        <f t="shared" si="4"/>
        <v>2009</v>
      </c>
      <c r="E44" s="522">
        <v>3.11</v>
      </c>
      <c r="F44" s="533">
        <v>7.1</v>
      </c>
      <c r="G44" s="521">
        <f t="shared" si="0"/>
        <v>2.282958199356913</v>
      </c>
      <c r="H44" s="520">
        <v>2251</v>
      </c>
      <c r="I44" s="658">
        <v>867935</v>
      </c>
      <c r="J44" s="657">
        <v>128032</v>
      </c>
      <c r="K44" s="519">
        <f t="shared" si="1"/>
        <v>6.779047425643589</v>
      </c>
    </row>
    <row r="45" spans="2:11" s="7" customFormat="1" ht="13.5" customHeight="1">
      <c r="B45" s="532"/>
      <c r="C45" s="531">
        <v>22</v>
      </c>
      <c r="D45" s="530">
        <f t="shared" si="4"/>
        <v>2010</v>
      </c>
      <c r="E45" s="529">
        <v>3.09</v>
      </c>
      <c r="F45" s="528">
        <v>6.9</v>
      </c>
      <c r="G45" s="527">
        <f t="shared" si="0"/>
        <v>2.2330097087378644</v>
      </c>
      <c r="H45" s="526">
        <v>2106</v>
      </c>
      <c r="I45" s="656">
        <v>848926</v>
      </c>
      <c r="J45" s="655">
        <v>128057</v>
      </c>
      <c r="K45" s="525">
        <f t="shared" si="1"/>
        <v>6.629282272737921</v>
      </c>
    </row>
    <row r="46" spans="2:12" s="7" customFormat="1" ht="13.5" customHeight="1">
      <c r="B46" s="538"/>
      <c r="C46" s="537">
        <v>23</v>
      </c>
      <c r="D46" s="654">
        <f t="shared" si="4"/>
        <v>2011</v>
      </c>
      <c r="E46" s="653">
        <v>3.08</v>
      </c>
      <c r="F46" s="535">
        <v>6.897</v>
      </c>
      <c r="G46" s="535">
        <f t="shared" si="0"/>
        <v>2.2392857142857143</v>
      </c>
      <c r="H46" s="534">
        <v>2101</v>
      </c>
      <c r="I46" s="652">
        <v>825854</v>
      </c>
      <c r="J46" s="651">
        <v>127799</v>
      </c>
      <c r="K46" s="650">
        <f t="shared" si="1"/>
        <v>6.462131941564488</v>
      </c>
      <c r="L46" s="510"/>
    </row>
    <row r="47" spans="2:11" s="510" customFormat="1" ht="13.5" customHeight="1">
      <c r="B47" s="524"/>
      <c r="C47" s="510">
        <v>24</v>
      </c>
      <c r="D47" s="523">
        <f t="shared" si="4"/>
        <v>2012</v>
      </c>
      <c r="E47" s="648">
        <v>3.07</v>
      </c>
      <c r="F47" s="521">
        <v>6.587</v>
      </c>
      <c r="G47" s="521">
        <f t="shared" si="0"/>
        <v>2.1456026058631923</v>
      </c>
      <c r="H47" s="520">
        <v>1964</v>
      </c>
      <c r="I47" s="647">
        <v>807060</v>
      </c>
      <c r="J47" s="649">
        <v>127515</v>
      </c>
      <c r="K47" s="519">
        <f t="shared" si="1"/>
        <v>6.329137748500177</v>
      </c>
    </row>
    <row r="48" spans="2:11" s="510" customFormat="1" ht="13.5" customHeight="1">
      <c r="B48" s="524"/>
      <c r="C48" s="510">
        <v>25</v>
      </c>
      <c r="D48" s="523">
        <f t="shared" si="4"/>
        <v>2013</v>
      </c>
      <c r="E48" s="648">
        <v>3.05</v>
      </c>
      <c r="F48" s="521">
        <v>5.934</v>
      </c>
      <c r="G48" s="521">
        <f t="shared" si="0"/>
        <v>1.9455737704918035</v>
      </c>
      <c r="H48" s="520">
        <v>1943</v>
      </c>
      <c r="I48" s="647">
        <v>793363</v>
      </c>
      <c r="J48" s="646">
        <v>127298</v>
      </c>
      <c r="K48" s="519">
        <f t="shared" si="1"/>
        <v>6.2323288661251555</v>
      </c>
    </row>
    <row r="49" spans="2:11" s="510" customFormat="1" ht="13.5" customHeight="1" thickBot="1">
      <c r="B49" s="518"/>
      <c r="C49" s="517">
        <v>26</v>
      </c>
      <c r="D49" s="516">
        <v>2014</v>
      </c>
      <c r="E49" s="645">
        <v>3.03</v>
      </c>
      <c r="F49" s="515">
        <v>6.03</v>
      </c>
      <c r="G49" s="515">
        <f t="shared" si="0"/>
        <v>1.9900990099009903</v>
      </c>
      <c r="H49" s="514">
        <v>1951</v>
      </c>
      <c r="I49" s="644">
        <v>790165</v>
      </c>
      <c r="J49" s="643">
        <v>127083</v>
      </c>
      <c r="K49" s="513">
        <f t="shared" si="1"/>
        <v>6.217708112021278</v>
      </c>
    </row>
    <row r="50" spans="2:11" ht="13.5" customHeight="1">
      <c r="B50" s="510"/>
      <c r="C50" s="510"/>
      <c r="D50" s="510"/>
      <c r="E50" s="512"/>
      <c r="F50" s="511"/>
      <c r="G50" s="511"/>
      <c r="H50" s="9"/>
      <c r="I50" s="510"/>
      <c r="K50" s="509"/>
    </row>
    <row r="51" spans="2:11" s="194" customFormat="1" ht="12">
      <c r="B51" s="377" t="s">
        <v>189</v>
      </c>
      <c r="C51" s="6" t="s">
        <v>384</v>
      </c>
      <c r="D51" s="6"/>
      <c r="E51" s="6"/>
      <c r="F51" s="6"/>
      <c r="G51" s="6"/>
      <c r="H51" s="6"/>
      <c r="I51" s="6"/>
      <c r="J51" s="295"/>
      <c r="K51" s="6"/>
    </row>
    <row r="52" spans="2:11" s="194" customFormat="1" ht="12">
      <c r="B52" s="6"/>
      <c r="C52" s="6" t="s">
        <v>383</v>
      </c>
      <c r="D52" s="6"/>
      <c r="E52" s="6"/>
      <c r="F52" s="6"/>
      <c r="G52" s="6"/>
      <c r="H52" s="6"/>
      <c r="I52" s="6"/>
      <c r="J52" s="295"/>
      <c r="K52" s="6"/>
    </row>
    <row r="53" ht="13.5">
      <c r="C53" s="5" t="s">
        <v>382</v>
      </c>
    </row>
  </sheetData>
  <sheetProtection/>
  <mergeCells count="7">
    <mergeCell ref="A1:K1"/>
    <mergeCell ref="A2:K2"/>
    <mergeCell ref="F5:G5"/>
    <mergeCell ref="B5:D6"/>
    <mergeCell ref="E5:E6"/>
    <mergeCell ref="I4:K4"/>
    <mergeCell ref="J5:J6"/>
  </mergeCells>
  <printOptions/>
  <pageMargins left="0.787" right="0.787" top="0.78" bottom="0.97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yahiro</dc:creator>
  <cp:keywords/>
  <dc:description/>
  <cp:lastModifiedBy>yamanaka</cp:lastModifiedBy>
  <dcterms:created xsi:type="dcterms:W3CDTF">2014-05-16T02:10:22Z</dcterms:created>
  <dcterms:modified xsi:type="dcterms:W3CDTF">2015-05-28T02:39:05Z</dcterms:modified>
  <cp:category/>
  <cp:version/>
  <cp:contentType/>
  <cp:contentStatus/>
</cp:coreProperties>
</file>